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.1_SO 101.1" sheetId="2" r:id="rId2"/>
    <sheet name="SO 101.1_SO 101.10" sheetId="3" r:id="rId3"/>
    <sheet name="SO 101.2" sheetId="4" r:id="rId4"/>
    <sheet name="SO 151" sheetId="5" r:id="rId5"/>
  </sheets>
  <definedNames/>
  <calcPr/>
  <webPublishing/>
</workbook>
</file>

<file path=xl/sharedStrings.xml><?xml version="1.0" encoding="utf-8"?>
<sst xmlns="http://schemas.openxmlformats.org/spreadsheetml/2006/main" count="2212" uniqueCount="535">
  <si>
    <t>ASPE10</t>
  </si>
  <si>
    <t>S</t>
  </si>
  <si>
    <t>Firma: ÚDRŽBA SILNIC Královéhradeckého kraje a.s.</t>
  </si>
  <si>
    <t>Soupis prací objektu</t>
  </si>
  <si>
    <t xml:space="preserve">Stavba: </t>
  </si>
  <si>
    <t>33182</t>
  </si>
  <si>
    <t>III/28446 Želejov - Borek_neoceněný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</si>
  <si>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</si>
  <si>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</si>
  <si>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</si>
  <si>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</si>
  <si>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</si>
  <si>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</si>
  <si>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</si>
  <si>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</si>
  <si>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</si>
  <si>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</si>
  <si>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</si>
  <si>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</si>
  <si>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</si>
  <si>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</si>
  <si>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</si>
  <si>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</si>
  <si>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</si>
  <si>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</si>
  <si>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</si>
  <si>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</si>
  <si>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</si>
  <si>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</si>
  <si>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</si>
  <si>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</si>
  <si>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</si>
  <si>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</si>
  <si>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</si>
  <si>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</si>
  <si>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</si>
  <si>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</si>
  <si>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</si>
  <si>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</si>
  <si>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</si>
  <si>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</si>
  <si>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     
Přesnou polohu podzemních vedení ověřit ručně kopanými sondami. Podzemní sdělovací kabely, elektrické vedení včetně vrchního vedení, vodovod, v trase příčné přechody. Přechody nutno ochránit. Zajištění stavby proti škodě na okolních pozemcích a objektech.   
Pevná cena.   
Délka stavby 3,373 km.</t>
  </si>
  <si>
    <t>VV</t>
  </si>
  <si>
    <t>TS</t>
  </si>
  <si>
    <t>02910</t>
  </si>
  <si>
    <t>OSTATNÍ POŽADAVKY - ZEMĚMĚŘIČSKÁ MĚŘENÍ</t>
  </si>
  <si>
    <t>Zaměření skutečného provedení stavby vč. digitální podoby, 3x tištěné + 1x flash disk.  
Délka stavby 3373 m.  
Pevná cena.</t>
  </si>
  <si>
    <t>02911</t>
  </si>
  <si>
    <t>a</t>
  </si>
  <si>
    <t>OSTATNÍ POŽADAVKY - GEODETICKÉ ZAMĚŘENÍ</t>
  </si>
  <si>
    <t>Veškerá nutná zaměření k realizaci díla (např. zaměření stavby před výstavbou, vytyčení stavby, obvodu staveniště, ...) a k uvedení stavby do užívání a předání dokončeného díla. vč. digitální podoby, 3x tištěné + 1x flash disk.  
Délka stavby 3 373 m.  
Pevná cena.</t>
  </si>
  <si>
    <t>b</t>
  </si>
  <si>
    <t>Zaměření vrstev pro určení kubatur sanací a pro určení kubatur konstrukčních vrstev a celkových plošných a délkových výměr. vč. digitální podoby, 3x tištěné + 1x flash disk.  
Délka stavby 3 373 m.  
Pevná cena.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</si>
  <si>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</si>
  <si>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</si>
  <si>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PDPS. Ověření podpisem odpovědného zástupce a správce stavby.  
Zadavatel poskytne dokumentaci v otevřeném formátu *.dwg  
4x tištěné paré + 1x flash disk.  
Pevná cena</t>
  </si>
  <si>
    <t>02946</t>
  </si>
  <si>
    <t>OSTAT POŽADAVKY - FOTODOKUMENTACE</t>
  </si>
  <si>
    <t>Průběžná fotodokumentace (1x měsíčně sada barevných fotografií) a závěrečná fotodokumentace o průběhu výstavby v albu s popisem (3x tištěné + 1x flash disk).  
Délka stavby 3 373 m.  
Pevná cena</t>
  </si>
  <si>
    <t>7</t>
  </si>
  <si>
    <t>02991</t>
  </si>
  <si>
    <t>OSTATNÍ POŽADAVKY - INFORMAČNÍ TABULE</t>
  </si>
  <si>
    <t>KUS</t>
  </si>
  <si>
    <t>Náklady na zřízení informační tabule s údaji o stavbě s textem dle vzoru objednatele.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</si>
  <si>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</si>
  <si>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</si>
  <si>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</si>
  <si>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</si>
  <si>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Zajištění a vyřízení pracovních míst nebo uzavírky a objízdné trasy.  
Trasy pro pěší v souladu s vyhl. č. 398/2009 Sb., o obecných technických požadavcích zabezpečujících bezbariérové užívání staveb.  
Pevná cena.</t>
  </si>
  <si>
    <t>Objekt:</t>
  </si>
  <si>
    <t>SO 101.1</t>
  </si>
  <si>
    <t>Oprava silnice III/28446 - extravilán</t>
  </si>
  <si>
    <t>O1</t>
  </si>
  <si>
    <t>014102</t>
  </si>
  <si>
    <t>POPLATKY ZA SKLÁDKU</t>
  </si>
  <si>
    <t>T</t>
  </si>
  <si>
    <t>Zemina a kamení z krajnic, příkopů a zatravněných sjezdů, předpokládaná hmotnost 2,0 t/m3.</t>
  </si>
  <si>
    <t>Položka č.12920: 125,85+129,90=255,750 [A] 
Položka č. 12931: (2487+2538)*0,25=1 256,250 [B] 
Položka č. 13183: 1,5*1,5*1,5*1=3,375 [C] 
Položka č. 129946.a: (2+7)*0,13=1,170 [D] 
Položka č. 129946.b: 8,5*0,13=1,105 [E] 
Položka č. 129972: 20*1,13=22,600 [F] 
Položka č. 13273: 14=14,000 [G] 
Celkem: (A+B+C+D+E+F+G)*2,0=3 108,500 [H]</t>
  </si>
  <si>
    <t>Kamenivo, předpokládaná hmotnost 2,0 t/m3  
Materiál ze sjezdů a z podkladních vrstev.</t>
  </si>
  <si>
    <t>Položka č. 11332:  
2645*2*1,4*0,5*0,70=2 592,100 [A] 
Položka č. 12373:  
2645*2*1,5*0,4*0,70=2 221,800 [B] 
Položka č. 11332.1:  
4,8*2,2=10,560 [C] 
Celkem: (A+B+C)*2,0=9 648,920 [D]</t>
  </si>
  <si>
    <t>Beton, předpokládaná hmotnost 2,4 t/m3</t>
  </si>
  <si>
    <t>Položka č. 966346a: (4+8)*0,13 +  (7+2)*0,13=2,73 [A]  
Celkem: A*2,4=6,55 [B]</t>
  </si>
  <si>
    <t>Zemní práce</t>
  </si>
  <si>
    <t>11332</t>
  </si>
  <si>
    <t>ODSTRANĚNÍ PODKLADŮ ZPEVNĚNÝCH PLOCH Z KAMENIVA NESTMELENÉHO</t>
  </si>
  <si>
    <t>M3</t>
  </si>
  <si>
    <t>Sanace kraje vozovky v šířce 1 m od hrany vozovky, v předpokládaném rozsahu 70 %. Vykopání stávajících podkladních vrstev do hloubky 0,5 m. Místa sanací kraje budou vytipována po odfrézovaní asf. krytu vozovky za účasti projektanta, TDI a investora. Položka bude čerpána dle skutečnosti se souhlasem investora.  
Včetně naložení, odvozu a uložení na skládku bez ohledu na vzdálenost (skládka určena zhotovitelem).  
Poplatek za skládku viz. položka č. 014102.2.</t>
  </si>
  <si>
    <t>Délka úseku*šířka odkopu*předpokládaný rozsah 70 %*hloubka  
(2645*2)*1,4*0,70*0,5=2 592,10 [A]</t>
  </si>
  <si>
    <t>Vybourání krytu z asfaltového recyklátu stávajících sjezdů v průměrné tloušťce 0,15 m.  
Zhotovitel v ceně zohlední možnost zpětného využití materiálu na stavbě.  
Vč. naložení, odvozu a uložení na skládku zhotovitele.</t>
  </si>
  <si>
    <t>Stávající zpevněné sjezdy:  
km 0,280 02 - 4 m2=4,00 [A]  
km 0,954 70 - 16 m2=16,00 [B]  
km 1,618 55 - 2 m2=2,00 [C]  
km 2,348 92 - 2,5 m2=2,50 [D]  
km 2,807 67 - 7,5 m2=7,50 [E]  
Celkem: (A+B+C+D+E)*0,15=4,80 [F]</t>
  </si>
  <si>
    <t>11372</t>
  </si>
  <si>
    <t>FRÉZOVÁNÍ ZPEVNĚNÝCH PLOCH ASFALTOVÝCH</t>
  </si>
  <si>
    <t>Extravilán: km 0,000 - 1,250; 1,593 - 2,372; 2,757 - 3,373: frézování v tl. 0,02 m.  
Frézování živičných vrstev vč. zafrézování na začátku a na konci úseku úpravy.  
Zhotovitel v ceně zohlední možnost zpětného využití vyfrézovaného materiálu na stavbě.  
Vč. naložení, odvozu a uložení na skládku zhotovitele.</t>
  </si>
  <si>
    <t>Silnice III/28446:  
13822 m2=13 822,00 [A]  
Stávající asfaltové sjezdy:  
km 1,891 44 - 76 m2=76,00 [B]  
km 1,928 27 - 72 m2=72,00 [C]  
km 1,969 48 - 261 m2=261,00 [D]  
km 1,996 71 - 29 m2=29,00 [E]  
Celkem: (A+B+C+D+E)*0,02=285,20 [F]</t>
  </si>
  <si>
    <t>113763</t>
  </si>
  <si>
    <t>FRÉZOVÁNÍ DRÁŽKY PRŮŘEZU DO 300MM2 V ASFALTOVÉ VOZOVCE</t>
  </si>
  <si>
    <t>M</t>
  </si>
  <si>
    <t>Proříznutí spáry v napojení sjezdů a větví křižovatky.</t>
  </si>
  <si>
    <t>Sjezdy:   
km 1,891 44 - 19 m =19,000 [A] 
km 1,928 27 - 22 m =22,000 [B] 
km 1,969 48 - 127 m =127,000 [C] 
km 1,996 71 - 7 m =7,000 [D] 
Celkem: A+B+C+D=175,000 [E]</t>
  </si>
  <si>
    <t>Položka zahrnuje veškerou manipulaci s vybouranou sutí a s vybouranými hmotami vč. uložení na skládku.</t>
  </si>
  <si>
    <t>12110</t>
  </si>
  <si>
    <t>SEJMUTÍ ORNICE NEBO LESNÍ PŮDY</t>
  </si>
  <si>
    <t>Sejmutí ornice ze stávajících zatravněných sjezdů v tl. 0,1 m.  
Vč. naložení, odvozu a uložení na dočasnou skládku zhotovitele za účelem zpětného využití na stavbě.</t>
  </si>
  <si>
    <t>Zatravněné sjezdy:   
km 0,005 38 - 2,5 m2=2,50 [A]  
km 1,151 63 - 5 m2=5,00 [B]  
km 1,176 78 - 5 m2=5,00 [C]  
km 1,201 00 - 5,5 m2=5,50 [D]   
km 2,127 52 - 4,5 m2=4,50 [E]  
km 2,802 04 - 3,5 m2=3,50 [F]  
Celkem: (A+B+C+D+E+F)*0,1=2,60 [G]</t>
  </si>
  <si>
    <t>12373</t>
  </si>
  <si>
    <t>ODKOP PRO SPOD STAVBU SILNIC A ŽELEZNIC TŘ. I</t>
  </si>
  <si>
    <t>Sanace aktivní zóny v případě nevyhovujícíh statických zatěžovacích zkoušek prováděných na pláni.  
Šířka 1 m od hrany vozovky, tloušťka 0,4 m, předpokládaný rozsah 70%.  
Položka bude čerpána dle skutečnosti se souhlasem investora.  
Včetně naložení, odvozu a uložení na skládku beh ohledu na vzdálenost (skládka určena zhotovitelem).  
Poplatek za skládku viz. položka č. 014102.2</t>
  </si>
  <si>
    <t>Délka úseku*šířka odkopu*hloubka*předpokládaný rozsah  
(2645*2)*1,5*0,4*0,70=2 221,800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</si>
  <si>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</si>
  <si>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</si>
  <si>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</si>
  <si>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Natěžení a odvoz ornice z dočasné skládky zhotovitele pro zpětné ohumusování.</t>
  </si>
  <si>
    <t>Zatravněné sjezdy:   
km 0,005 38 - 2,5 m2=2,50 [A]  
km 1,151 63 - 5 m2=5,00 [B]  
km 1,176 78 - 5 m2=5,00 [C]  
km 1,201 00 - 5,5 m2=5,50 [D]  
km 2,127 52 - 4,5 m2=4,50 [E]  
km 2,802 04 - 3,5 m2=3,50 [F]  
Celkem: (A+B+C+D+E+F)*0,1=2,60 [G]</t>
  </si>
  <si>
    <t>11</t>
  </si>
  <si>
    <t>12920</t>
  </si>
  <si>
    <t>ČIŠTĚNÍ KRAJNIC OD NÁNOSU</t>
  </si>
  <si>
    <t>Seříznutí krajnic podél trasy šířky 0,5 m v tl. 0,1 m.  
Včetně naložení, odvozu a uložení na skládku bez ohledu na vzdálenost (skládka určena zhotovitelem).  
Poplatek za skládku viz. položka č. 014102.1</t>
  </si>
  <si>
    <t>Krajnice:   
L: 2517*0,5*0,1=125,85 [A]   
P: 2598*0,5*0,1=129,90 [B]  
Celkem: A+B=255,75 [C]</t>
  </si>
  <si>
    <t>12</t>
  </si>
  <si>
    <t>12931</t>
  </si>
  <si>
    <t>ČIŠTĚNÍ PŘÍKOPŮ OD NÁNOSU DO 0,25M3/M</t>
  </si>
  <si>
    <t>Pročištění a prokopání příkopů v nejnutnější míře.  
Délka cca 5025 m.  
Včetně naložení, odvozu a uložení na skládku bez ohledu na vzdálenost (skládka určena zhotovitelem).  
Poplatek za skládku viz položka č. 14102.1.</t>
  </si>
  <si>
    <t>Příkopy:  
L: cca 2487 m   
P: cca 2538 m  
Celkem: 2487+2538=5 025,00 [A]</t>
  </si>
  <si>
    <t>13</t>
  </si>
  <si>
    <t>129946</t>
  </si>
  <si>
    <t>ČIŠTĚNÍ POTRUBÍ DN DO 400MM</t>
  </si>
  <si>
    <t>Čištění podélného zatrubnění sjezdů od nánosů.  
Předpokládané DN 400.  
Včetně naložení, odvozu a uložení na skládku bez ohledu na vzdálenost (skládka určena zhotovitelem).  
Poplatek za skládku viz položka č. 014102.1.</t>
  </si>
  <si>
    <t>km 1,176 78: 7 m =7,00 [A]  
km 1,618 55: 2 m =2,00 [B]  
Celkem: A+B=9,00 [C]</t>
  </si>
  <si>
    <t>14</t>
  </si>
  <si>
    <t>Čištění příčného šikmého propustku v km 2,802 00, délky 8,5 m, DN 400.  
Včetně naložení, odvozu a uložení na skládku bez ohledu na vzdálenost (skládka určena zhotovitelem).  
Poplatek za skládku viz položka č. 014102.1.</t>
  </si>
  <si>
    <t>v km 2,802 00: 8,5=8,500 [A]</t>
  </si>
  <si>
    <t>15</t>
  </si>
  <si>
    <t>129972</t>
  </si>
  <si>
    <t>ČIŠTĚNÍ POTRUBÍ DN DO 1200MM</t>
  </si>
  <si>
    <t>Čištění příčného propustku v km 3,356 00, délky 20,0 m, DN 1200.  
Včetně naložení, odvozu a uložení na skládku bez ohledu na vzdálenost (skládka určena zhotovitelem).  
Poplatek za skládku viz položka č. 014102.1.</t>
  </si>
  <si>
    <t>km 3,356 00: 20 m=20,00 [A]</t>
  </si>
  <si>
    <t>16</t>
  </si>
  <si>
    <t>13183</t>
  </si>
  <si>
    <t>HLOUBENÍ JAM ZAPAŽ I NEPAŽ TŘ II</t>
  </si>
  <si>
    <t>Výkop pro novou horskou vpusť na vtoku příčného propustku v km 2,802 00.  
Uvažována hloubka výkopu 1,5 m.  
Včetně naložení, odvozu a uložení bez ohledu na vzdálenost (skládka určena zhotovitelem).  
Poplatek za skládku vykázán v pol. č. 014102.1.</t>
  </si>
  <si>
    <t>Rozměr výkopu*počet  
(1,5*1,5*1,5)*1=3,38 [A]</t>
  </si>
  <si>
    <t>17</t>
  </si>
  <si>
    <t>13273</t>
  </si>
  <si>
    <t>HLOUBENÍ RÝH ŠÍŘ DO 2M PAŽ I NEPAŽ TŘ. I</t>
  </si>
  <si>
    <t>Hloubení rýhy pro uložení zatrubění.  
Včetně naložení, odvozu a uložení na skládku beh ohledu na vzdálenost (skládka určena zhotovitelem).  
Poplatek za skládku viz. položka č. 014102.</t>
  </si>
  <si>
    <t>14=14,000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</si>
  <si>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</si>
  <si>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</si>
  <si>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</si>
  <si>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</si>
  <si>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ornice na dočasnou skládku zhotovitele.</t>
  </si>
  <si>
    <t>Sjezdy:   
km 0,005 38 - 2,5 m2=2,50 [A]  
km 1,151 63 - 5 m2=5,00 [B]  
km 1,176 78 - 5 m2=5,00 [C]  
km 1,201 00 - 5,5 m2=5,50 [D]  
km 2,127 52 - 4,5 m2=4,50 [E]  
km 2,802 04 - 3,5 m2=3,50 [F]  
Celkem: (A+B+C+D+E+F)*0,1=2,60 [G]</t>
  </si>
  <si>
    <t>19</t>
  </si>
  <si>
    <t>17180</t>
  </si>
  <si>
    <t>ULOŽENÍ SYPANINY DO NÁSYPŮ Z NAKUPOVANÝCH MATERIÁLŮ</t>
  </si>
  <si>
    <t>Zásyp vhodnou zeminou - podélné zatrubnění sjezdů v km 0,280 00 a v km 1,996 71.  
Zásyp vhodnou zeminou - podélné zatrubnění sjezdů v km 1,176 78 a v km 1,618 55.  
Dosypání čel - podélné zatrubnění sjezdu v km 1,176 78 a v km 1,618 55.  
Jedná se o předpokládanou kubaturu.</t>
  </si>
  <si>
    <t>v km 0,280 00: 0,4*4,0=1,60 [A]  
v km 1,176 78: 2*1,0 + 0,4*7=4,80 [B]  
v km 1,618 55: 2*1,0 + 0,4*6=4,40 [C]  
v km 1,996 71: 0,4*8,0=3,20 [D]  
Celkem: A+B+C+D=14,00 [E]</t>
  </si>
  <si>
    <t>20</t>
  </si>
  <si>
    <t>18110</t>
  </si>
  <si>
    <t>ÚPRAVA PLÁNĚ SE ZHUTNĚNÍM V HORNINĚ TŘ. I</t>
  </si>
  <si>
    <t>M2</t>
  </si>
  <si>
    <t>Sanace aktivní zóny v případě nevyhovujícíh statických zatěžovacích zkoušek prováděných na pláni.  
Šířka 1 m od hrany vozovky, tloušťka 0,4 m, předpokládaný rozsah 70%.  
Položka bude čerpána dle skutečnosti se souhlasem investora.</t>
  </si>
  <si>
    <t>Délka úseku*šířka odkopu*předpokládaný rozsah  
(2645*2)*1,5*0,70=5 554,50 [A]</t>
  </si>
  <si>
    <t>Základy</t>
  </si>
  <si>
    <t>21</t>
  </si>
  <si>
    <t>21461</t>
  </si>
  <si>
    <t>SEPARAČNÍ GEOTEXTILIE</t>
  </si>
  <si>
    <t>Sanace kraje vozovky v šířce 1 m od hrany vozovky, v předpokládaném rozsahu 70 %. Místa sanací kraje budou vytipována po odfrézovaní asf. krytu vozovky za účasti projektanta, TDI a investora. Položka bude čerpána dle skutečnosti se souhlasem investora.</t>
  </si>
  <si>
    <t>Délka*šířka*předpokládaný rozsah 70 %  
(2645*2)*2*0,70=7 406,00 [A]</t>
  </si>
  <si>
    <t>Vodorovné konstrukce</t>
  </si>
  <si>
    <t>22</t>
  </si>
  <si>
    <t>451314</t>
  </si>
  <si>
    <t>PODKLADNÍ A VÝPLŇOVÉ VRSTVY Z PROSTÉHO BETONU C25/30</t>
  </si>
  <si>
    <t>Lože z betonu C25/30 n XF4 tl. 0,15 m pod obklad lomovým kamenem.  
Šikmá čela podélných zatrubnění sjezdů.  
Jedná se o předpokládanou kubaturu.</t>
  </si>
  <si>
    <t>Zatrubnění:  
km 0,280 00: 2*(3*0,15)=0,90 [A]  
km 1,176 78: 2*(3*0,15)=0,90 [B]  
km 1,618 55: 2*(3*0,15)=0,90 [C]  
km 1,996 71: 2*(3*0,15)=0,90 [D]  
Celkem: A+B+C+D=3,60 [E]</t>
  </si>
  <si>
    <t>23</t>
  </si>
  <si>
    <t>451383</t>
  </si>
  <si>
    <t>PODKL VRSTVY ZE ŽELEZOBET DO C16/20 VČET VÝZTUŽE</t>
  </si>
  <si>
    <t>Podkladní beton C16/20 n XF1 tl. 0,15 m s KARI sítí 100x100/8.  
Podélné zatrubnění sjezdů.</t>
  </si>
  <si>
    <t>km 0,280 00: 4 m=4,00 [A]  
km 1,176 78: 7 m=7,00 [B]  
km 1,618 55: 6 m=6,00 [C]  
km 1,996 71: 8 m=8,00 [D]  
Celkem: (A+B+C+D)*0,15*1,1=4,13 [E]</t>
  </si>
  <si>
    <t>24</t>
  </si>
  <si>
    <t>45157</t>
  </si>
  <si>
    <t>PODKLADNÍ A VÝPLŇOVÉ VRSTVY Z KAMENIVA TĚŽENÉHO</t>
  </si>
  <si>
    <t>Podsyp ze štěrkopísku ŠP v tl. 0,10 m.  
Podélné zatrubnění sjezdů.</t>
  </si>
  <si>
    <t>km 0,280 00: 4 m=4,00 [A]  
km 1,176 78: 7 m=7,00 [B]  
km 1,618 55: 6 m=6,00 [C]  
km 1,996 71: 8 m=8,00 [D]  
Celkem: (A+B+C+D)*0,10*1,1=2,75 [E]</t>
  </si>
  <si>
    <t>25</t>
  </si>
  <si>
    <t>465512</t>
  </si>
  <si>
    <t>DLAŽBY Z LOMOVÉHO KAMENE NA MC</t>
  </si>
  <si>
    <t>Lomový kámen tl. 0,2 m, včetně spárování M25-XF4.  
Šikmá čela podélných zatrubnění sjezdů.  
Jedná se o předpokládanou kubaturu.</t>
  </si>
  <si>
    <t>Zatrubnění:  
km 0,280 00: 2*(3*0,20)=1,20 [A]  
km 1,176 78: 2*(3*0,20)=1,20 [B]  
km 1,618 55: 2*(3*0,20)=1,20 [C]  
km 1,996 71: 2*(3*0,20)=1,20 [D]  
Celkem: A+B+C+D=4,80 [E]</t>
  </si>
  <si>
    <t>Komunikace</t>
  </si>
  <si>
    <t>26</t>
  </si>
  <si>
    <t>56330</t>
  </si>
  <si>
    <t>VOZOVKOVÉ VRSTVY ZE ŠTĚRKODRTI</t>
  </si>
  <si>
    <t>Délka úseku*šířka odkopu*hloubka*předpokládaný rozsah  
(2645*2)*1,5*0,4*0,70=2 221,80 [A]</t>
  </si>
  <si>
    <t>27</t>
  </si>
  <si>
    <t>Sanace kraje vozovky v šířce 1 m od hrany vozovky, v předpokládaném rozsahu 70 %. Dosypání kameniva do podkladních vrstev do hloubky 0,42 m. Místa sanací kraje budou vytipována po odfrézovaní asf. krytu vozovky za účasti projektanta, TDI a investora. Položka bude čerpána dle skutečnosti se souhlasem investora.  
Vyplnění štěrkodrtí a asfaltovým recyklátem v poměru 60:40.</t>
  </si>
  <si>
    <t>Délka úseku*šířka odkopu*předpokládaný rozsah 70 %*hloubka  
(2645*2)*1,4*0,70*0,42=2 177,364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</si>
  <si>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</si>
  <si>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</si>
  <si>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56364</t>
  </si>
  <si>
    <t>VOZOVKOVÉ VRSTVY Z RECYKLOVANÉHO MATERIÁLU TL DO 200MM</t>
  </si>
  <si>
    <t>Sjezdy z asfaltového recyklátu v průměrné tl. 0,20 m.  
50 % z celkové kubatury - využití materiálu ze stavby  
50 % z celkové kubatury - využití nakupovaných materiálů.</t>
  </si>
  <si>
    <t>Zpevněné sjezdy:  
km 0,280 02 - 4 m2=4,000 [A] 
km 0,954 70 - 16 m2=16,000 [B] 
km 1,618 55 - 2 m2=2,000 [C] 
km 2,348 92 - 2,5 m2=2,500 [D] 
km 2,807 67 - 7,5 m2=7,500 [E] 
Celkem: (A+B+C+D+E)=32,000 [F]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</si>
  <si>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</si>
  <si>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29</t>
  </si>
  <si>
    <t>572123</t>
  </si>
  <si>
    <t>INFILTRAČNÍ POSTŘIK Z EMULZE DO 1,0KG/M2</t>
  </si>
  <si>
    <t>Infiltrační postřik modifikovanou asfaltovou emulzí C 50 BP 5 v množství 0,70 kg/m2 zbytkového asfaltu.  
Sanace kraje vozovky v šířce 1 m od hrany vozovky, v předpokládaném rozsahu 70 %. Místa sanací kraje budou vytipována po odfrézovaní asf. krytu vozovky za účasti projektanta, TDI a investora. Položka bude čerpána dle skutečnosti se souhlasem investora.</t>
  </si>
  <si>
    <t>Délka*šířka*předpokládaný rozsah 70 %  
(2645*2)*1,25*0,70=4 628,750 [A]</t>
  </si>
  <si>
    <t>30</t>
  </si>
  <si>
    <t>572212</t>
  </si>
  <si>
    <t>SPOJOVACÍ POSTŘIK Z MODIFIK ASFALTU DO 0,5KG/M2</t>
  </si>
  <si>
    <t>Spojovací postřik modifikovanou asfaltovou emulzí C 60 BP 4 v množství 0,30 kg/m2 zbytkového asfaltu.</t>
  </si>
  <si>
    <t>ACO-ACL (silnice III/28446 + asfaltové sjezdy)  
(13822+438)*1,03=14 687,80 [A]  
ACL-ACP/asf. podklad (silnice III/28446 + asfaltové sjezdy)  
(13822+438)*1,08=15 400,80 [B]  
Celkem: A+B=30 088,60 [C]</t>
  </si>
  <si>
    <t>31</t>
  </si>
  <si>
    <t>574A34</t>
  </si>
  <si>
    <t>ASFALTOVÝ BETON PRO OBRUSNÉ VRSTVY ACO 11+, 11S TL. 40MM</t>
  </si>
  <si>
    <t>Asfaltový beton typu ACO 11+ s asfaltovým pojivem 50/70 v tl. 40 mm.</t>
  </si>
  <si>
    <t>Silnice III/28446:  
13822 m2=13 822,00 [A]  
Stávající asfaltové sjezdy:  
km 1,891 44 - 76 m2=76,00 [B]  
km 1,928 27 - 72 m2=72,00 [C]  
km 1,969 48 - 261 m2=261,00 [D]  
km 1,996 71 - 29 m2=29,00 [E]  
Celkem: A+B+C+D+E=14 260,00 [F]</t>
  </si>
  <si>
    <t>32</t>
  </si>
  <si>
    <t>574C46</t>
  </si>
  <si>
    <t>ASFALTOVÝ BETON PRO LOŽNÍ VRSTVY ACL 16+, 16S TL. 50MM</t>
  </si>
  <si>
    <t>Asfaltový beton typu ACL 16 + s asfaltovým pojivem 50/70 v tl. 50 mm.</t>
  </si>
  <si>
    <t>Silnice III/28446:  
13822 m2=13 822,00 [A]  
Stávající asfaltové sjezdy:  
km 1,891 44 - 76 m2=76,00 [B]  
km 1,928 27 - 72 m2=72,00 [C]  
km 1,969 48 - 261 m2=261,00 [D]  
km 1,996 71 - 29 m2=29,00 [E]  
Celkem: (A+B+C+D+E)*1,03=14 687,80 [F]</t>
  </si>
  <si>
    <t>33</t>
  </si>
  <si>
    <t>574E76</t>
  </si>
  <si>
    <t>ASFALTOVÝ BETON PRO PODKLADNÍ VRSTVY ACP 16+, 16S TL. 80MM</t>
  </si>
  <si>
    <t>Asfaltový beton typu ACP 16+ s asfaltovým pojivem 50/70 v tl. 80 mm.  
Sanace kraje vozovky v šířce 1 m od hrany vozovky, v předpokládaném rozsahu 70 %. Místa sanací kraje budou vytipována po odfrézovaní asf. krytu vozovky za účasti projektanta, TDI a investora. Položka bude čerpána dle skutečnosti se souhlasem investora.</t>
  </si>
  <si>
    <t>34</t>
  </si>
  <si>
    <t>58920</t>
  </si>
  <si>
    <t>VÝPLŇ SPAR MODIFIKOVANÝM ASFALTEM</t>
  </si>
  <si>
    <t>Zalití spáry po proříznutí na začátku a na konci úseku, napojení sjezdů a větví křižovatky.</t>
  </si>
  <si>
    <t>Začátek úseku:  
20,4=20,40 [A]  
Konec úseku:  
7,4+7,6=15,00 [B]  
Asfaltové sjezdy:   
km 1,891 44 - 19 m =19,00 [C]    
km 1,928 27 - 22 m =22,00 [D]    
km 1,969 48 - 127 m =127,00 [E]    
km 1,996 71 - 7 m =7,00 [F]    
Celkem: A+B+C+D+E+F=210,40 [G]</t>
  </si>
  <si>
    <t>Potrubí</t>
  </si>
  <si>
    <t>35</t>
  </si>
  <si>
    <t>89721</t>
  </si>
  <si>
    <t>VPUSŤ KANALIZAČNÍ HORSKÁ KOMPLETNÍ MONOLITICKÁ BETONOVÁ</t>
  </si>
  <si>
    <t>Horská vpusť na vtoku příčného propustku v km 2,802 00.</t>
  </si>
  <si>
    <t>36</t>
  </si>
  <si>
    <t>899574</t>
  </si>
  <si>
    <t>OBETONOVÁNÍ POTRUBÍ ZE ŽELEZOBETONU DO C25/30 VČETNĚ VÝZTUŽE</t>
  </si>
  <si>
    <t>Obetonování plastové trouby DN 400 betonem C25/30 n XF3 v tl. 0,10 m vč. KARI sítě 100x100/8.   
Podélné zatrubnění sjezdů.</t>
  </si>
  <si>
    <t>km 0,280 00: 4 m=4,00 [A]  
km 1,176 78: 7 m=7,00 [B]  
km 1,618 55: 6 m=6,00 [C]  
km 1,996 71: 8 m=8,00 [D]  
Celkem: (A+B+C+D)*(0,3-0,13)=4,25 [E]</t>
  </si>
  <si>
    <t>Ostatní konstrukce a práce</t>
  </si>
  <si>
    <t>37</t>
  </si>
  <si>
    <t>9113A3</t>
  </si>
  <si>
    <t>SVODIDLO OCEL SILNIČ JEDNOSTR, ÚROVEŇ ZADRŽ N1, N2 - DEMONTÁŽ S PŘESUNEM</t>
  </si>
  <si>
    <t>Odstranění stávajícího ocelového silničního jednostranného svodidla s úrovní zadržení N2 na konci úseku.  
Vč. odvozu na skládku zhotovitele.</t>
  </si>
  <si>
    <t>Celková délka:  
30+60=90,00 [A]</t>
  </si>
  <si>
    <t>38</t>
  </si>
  <si>
    <t>9113B1</t>
  </si>
  <si>
    <t>SVODIDLO OCEL SILNIČ JEDNOSTR, ÚROVEŇ ZADRŽ H1 -DODÁVKA A MONTÁŽ</t>
  </si>
  <si>
    <t>Osazení nového ocelového silničního jednostranného svodidla s úrovní zadržení H1 (sloupky po 2m) na konci úseku.</t>
  </si>
  <si>
    <t>39</t>
  </si>
  <si>
    <t>914131</t>
  </si>
  <si>
    <t>DOPRAVNÍ ZNAČKY ZÁKLADNÍ VELIKOSTI OCELOVÉ FÓLIE TŘ 2 - DODÁVKA A MONTÁŽ</t>
  </si>
  <si>
    <t>Včetně upevňovacích prvků a osazení  
P4 - 2ks; IS3c - 4 ks.  
Celkem 6 ks.</t>
  </si>
  <si>
    <t>40</t>
  </si>
  <si>
    <t>914133</t>
  </si>
  <si>
    <t>DOPRAVNÍ ZNAČKY ZÁKLADNÍ VELIKOSTI OCELOVÉ FÓLIE TŘ 2 - DEMONTÁŽ</t>
  </si>
  <si>
    <t>Odstranění nevyhovujících stávajících SDZ, včetně skládkovného.  
P4 - 2 ks IS3c - 4 ks.  
Celkem 6 ks.</t>
  </si>
  <si>
    <t>41</t>
  </si>
  <si>
    <t>914921</t>
  </si>
  <si>
    <t>SLOUPKY A STOJKY DOPRAVNÍCH ZNAČEK Z OCEL TRUBEK DO PATKY - DODÁVKA A MONTÁŽ</t>
  </si>
  <si>
    <t>Z ocel. žárově zinkovaných trubek, včetně upevňovacího zařízení, bet. prefa patky a příruby v patce.</t>
  </si>
  <si>
    <t>42</t>
  </si>
  <si>
    <t>914923</t>
  </si>
  <si>
    <t>SLOUPKY A STOJKY DZ Z OCEL TRUBEK DO PATKY DEMONTÁŽ</t>
  </si>
  <si>
    <t>Demontáž stávajících sloupků včetně odstranění bet. patky a zásypu po patce.</t>
  </si>
  <si>
    <t>43</t>
  </si>
  <si>
    <t>915111</t>
  </si>
  <si>
    <t>VODOROVNÉ DOPRAVNÍ ZNAČENÍ BARVOU HLADKÉ - DODÁVKA A POKLÁDKA</t>
  </si>
  <si>
    <t>Bílá barva. Předznačení rozpouštědlovou barvou s obsahem sušiny min. 75% nebo vodou ředitelnou barvou, na kterou lze následně aplikovat dlouhoživotný materiál.</t>
  </si>
  <si>
    <t>V4:  
(603+773+1246)*2*0,125=655,500 [A] 
V2b:  
33*0,5*0,25=4,125 [B] 
Celkem: A+B=659,625 [C]</t>
  </si>
  <si>
    <t>44</t>
  </si>
  <si>
    <t>915211</t>
  </si>
  <si>
    <t>VODOROVNÉ DOPRAVNÍ ZNAČENÍ PLASTEM HLADKÉ - DODÁVKA A POKLÁDKA</t>
  </si>
  <si>
    <t>Definitivní VDZ plastem.</t>
  </si>
  <si>
    <t>45</t>
  </si>
  <si>
    <t>9183B3</t>
  </si>
  <si>
    <t>PROPUSTY Z TRUB DN 400MM PLASTOVÝCH</t>
  </si>
  <si>
    <t>Plastová trouba DN 400 SN16.  
Podélné zatrubnění sjezdů.</t>
  </si>
  <si>
    <t>km 0,280 00: 6 m=6,000 [A] 
km 1,176 78: 9 m=9,000 [B] 
km 1,618 55: 8 m=8,000 [C] 
km 1,996 71: 10 m=10,000 [D] 
Celkem: A+B+C+D=33,000 [E]</t>
  </si>
  <si>
    <t>46</t>
  </si>
  <si>
    <t>919111</t>
  </si>
  <si>
    <t>ŘEZÁNÍ ASFALTOVÉHO KRYTU VOZOVEK TL DO 50MM</t>
  </si>
  <si>
    <t>Proříznutí spáry 0,02 m na začátku a na konci úseku.</t>
  </si>
  <si>
    <t>Začátek úseku:  
20,4=20,400 [A] 
Konec úseku:  
7,4+7,6  =15,000 [B] 
Celkem: A+B=35,400 [C]</t>
  </si>
  <si>
    <t>47</t>
  </si>
  <si>
    <t>93808</t>
  </si>
  <si>
    <t>OČIŠTĚNÍ VOZOVEK ZAMETENÍM</t>
  </si>
  <si>
    <t>Očištění vozovky před pokládkou ložné a obrusné vrstvy.</t>
  </si>
  <si>
    <t>13822=13 822,000 [A]</t>
  </si>
  <si>
    <t>48</t>
  </si>
  <si>
    <t>966346</t>
  </si>
  <si>
    <t>BOURÁNÍ PROPUSTŮ Z TRUB DN DO 400MM</t>
  </si>
  <si>
    <t>Vybourání stávajícího podélného betonového zatrubnění sjezdů.  
Předpokládané DN 400.  
Včetně naložení, odvozu a uložení bez ohledu na vzdálenost (skládka určena zhotovitelem).  
Poplatek za skládku viz. položka č. 014102.3.</t>
  </si>
  <si>
    <t>km 0,280 00: 4 m=4,00 [A]  
km 1,176 78: 7 m=7,00 [B]  
km 1,618 55: 2 m=2,00 [C]  
km 1,996 71: 8 m=8,00 [D]  
Celkem: A+B+C+D=21,00 [E]</t>
  </si>
  <si>
    <t>SO 101.10</t>
  </si>
  <si>
    <t>Příčný propustek DN 600 v km 3,283</t>
  </si>
  <si>
    <t>Položka č. 11332: 7,5*0,5= 3,75 [A] 
Celkem: (A)*2,0=7,5</t>
  </si>
  <si>
    <t>Položka č. 966358: 10*0,28=2,80 [A]   
Celkem: A*2,4=6,72 [C]</t>
  </si>
  <si>
    <t>Vykopání stávajících podkladních vrstev do hloubky 0,5 m.  
Včetně naložení, odvozu a uložení na skládku bez ohledu na vzdálenost (skládka určena zhotovitelem).  
Poplatek za skládku viz. položka č. 014102.2.</t>
  </si>
  <si>
    <t>Plocha*hloubka  
7,5*0,5=3,75 [A]</t>
  </si>
  <si>
    <t>Zásyp vhodnou zeminou.</t>
  </si>
  <si>
    <t>1,5*10=15,00 [A]</t>
  </si>
  <si>
    <t>272315</t>
  </si>
  <si>
    <t>ZÁKLADY Z PROSTÉHO BETONU DO C30/37</t>
  </si>
  <si>
    <t>Betonový práh z betonu C30/37 n XF4  
Na vtoku i na výtoku.</t>
  </si>
  <si>
    <t>Rozměry*počet kusů  
(2*0,8*0,25)*2=0,80 [A]</t>
  </si>
  <si>
    <t>Svislé konstrukce</t>
  </si>
  <si>
    <t>317325</t>
  </si>
  <si>
    <t>ŘÍMSY ZE ŽELEZOBETONU DO C30/37</t>
  </si>
  <si>
    <t>Monolitická ŽB římsa z betonu C30/37 XF4+XD1.  
Na vtoku a výtoku příčného propustku v km 3,283 00 (š.0,6 m v. 0,33 m (0,3 m), dl. 2,5 m).  
Jedná se o předpokládanou kubaturu.</t>
  </si>
  <si>
    <t>(0,3*0,6+0,03*0,6/2)*2,5*2=0,95 [A]</t>
  </si>
  <si>
    <t>Lože z betonu C25/30 n XF4 tl. 0,15 m pod obklad lomovým kamenem.  
Odláždění svahu na vtoku i výtoku.</t>
  </si>
  <si>
    <t>Rozměry*počet  
(2*2*0,15)*2=1,20 [A]</t>
  </si>
  <si>
    <t>Podkladní beton C16/20 n XF1 tl. 0,2 m vč. KARI sítě 100x100/8</t>
  </si>
  <si>
    <t>1,1*0,2*10,0=2,20 [A]</t>
  </si>
  <si>
    <t>Podsyp pro uložení propustku ze štěrkopísku v tl. 0,1 m.</t>
  </si>
  <si>
    <t>1,3*0,1*10,0=1,30 [A]</t>
  </si>
  <si>
    <t>Lomový kámen tl. 0,2 m vč. spárování maltou M25-XF4.  
Odláždění svahu na vtoku i výtoku.</t>
  </si>
  <si>
    <t>Rozměry*počet  
(2*2*0,2)*2=1,60 [A]</t>
  </si>
  <si>
    <t>Obetonování PP trouby DN600 betonem C25/30 n XF3 v tl. 0,1 m vč. KARI sítě 100x100/8</t>
  </si>
  <si>
    <t>(0,75-3,14*0,3*0,3)*10=4,67 [A]</t>
  </si>
  <si>
    <t>9181DA</t>
  </si>
  <si>
    <t>ČELA PROPUSTU Z TRUB DN DO 600MM Z BETONU DO C 20/25</t>
  </si>
  <si>
    <t>Kolmé ŽB čelo vč. na vtoku i výtoku příčného propustku v km 3,283 00 z betonu C20/25 XF2+XD1 vč. KARI sítě 100x100/8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</si>
  <si>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</si>
  <si>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918358</t>
  </si>
  <si>
    <t>PROPUSTY Z TRUB DN 600MM</t>
  </si>
  <si>
    <t>Plastová trouba DN600 SN16.</t>
  </si>
  <si>
    <t>966358</t>
  </si>
  <si>
    <t>BOURÁNÍ PROPUSTŮ Z TRUB DN DO 600MM</t>
  </si>
  <si>
    <t>Vybourání stávajícího příčného propustku DN 600 v km 3,283 00.  
Včetně naložení, odvozu a uložení na skládku bez ohledu na vzdálenost ( skládka určena zhotovitelem).  
Poplatek za skládku viz. položka č. 014102.3</t>
  </si>
  <si>
    <t>km 3,283 00: 10 m=10,00 [A]</t>
  </si>
  <si>
    <t>SO 101.2</t>
  </si>
  <si>
    <t>Oprava silnice III/28446 - intravilán</t>
  </si>
  <si>
    <t>Kamenivo, předpokládaná hmotnost 2,0 t/m3   
Materiál ze sjezdů a z podkladních vrstev.</t>
  </si>
  <si>
    <t>Položka č. 11332: (2*728)*1,4*0,70*0,5 =713,440 [A] 
Položka č. 11332.1: 50*1,4*0,23=16,100 [B] 
Položka č. 11332.2: 16,65=16,650 [C] 
Položka č. 12373: (2*728)*1,5*0,4*0,70=611,520 [D] 
Celkem: (A+B+C+D)*2,0=2 715,420 [E]</t>
  </si>
  <si>
    <t>Položka č. 11352: (20+45)*0,08=5,200 [A] 
Položka č. 966346: 6,5*0,13=0,845 [B] 
Položka č. 96687: 0,5=0,500 [C] 
Položka č. 96688: 1=1,000 [D] 
Celkem: (A+B)*2,4+C+D=16,008 [E]</t>
  </si>
  <si>
    <t>Zemina a kamení z krajnic, příkopů a zatravněných sjezdů, předpokládaná hmotnost 2,0  t/m3.</t>
  </si>
  <si>
    <t>Položka č. 12920: (30,85+29,10)  =59,950 [A] 
Položka č. 12931: 475*0,25 =118,750 [B] 
Položka č. 129946.a: (6+10)*0,13=2,080 [C] 
Položka č. 129946.b: 8*0,13=1,040 [D]  
Položka č. 13183: 10,125+3,375=13,500 [E]  
Položka č. 13273: 0,96+4,2+0,18=5,340 [F] 
Celkem: (A+B+C+D+E+F)*2,0 =401,320 [G]</t>
  </si>
  <si>
    <t>Délka úseku*šířka odkopu*předpokládaný rozsah 70 %*hloubka  
(2*728)*1,4*0,70*0,5=713,44 [A]</t>
  </si>
  <si>
    <t>Konstrukce nad podélnou drenáží.  
Vykopání stávajících podkladních vrstev do hloubky 0,23 m.   
Včetně naložení, odvozu a uložení na skládku bez ohledu na vzdálenost (skládka určena zhotovitelem).  
Poplatek za skládku viz. položka č. 014102.2.</t>
  </si>
  <si>
    <t>Délka*šířka odkopu*hloubka  
50*1,4*0,23=16,10 [A]</t>
  </si>
  <si>
    <t>Stávající zpevněné sjezdy:  
km 1,287 24 - 21 m2=21,00 [A]  
km 1,309 33 - 3 m2=3,00 [B]  
km 1,372 76 - 24 m2=24,00 [C]  
km 1,390 27 - 12 m2=12,00 [D]  
km 1,415 42 - 11 m2=11,00 [E]  
km 1,428 28 - 8 m2=8,00 [F]  
km 1,518 20 - 5,5 m2=5,50 [G]  
km 2,388 17 - 2,5 m2=2,50 [H]  
km 2,407 29 - 6 m2=6,00 [I]  
km 2,439 11 - 7 m2=7,00 [J]  
km 2,700 00 - 11 m2=11,00 [K]  
Celkem: (A+B+C+D+E+F+G+H+I+J+K)*0,15=16,65 [L]</t>
  </si>
  <si>
    <t>11352</t>
  </si>
  <si>
    <t>ODSTRANĚNÍ CHODNÍKOVÝCH A SILNIČNÍCH OBRUBNÍKŮ BETONOVÝCH</t>
  </si>
  <si>
    <t>Vybourání stávající silniční betonové obruby vč. lože v celkové délce 65 m.  
Včetně naložení, odvozu a uložení na skladku bez ohledu na vzdálenost (skládka určena zhotovitelem).  
Poplatek za skládku viz položka č.014102.3.</t>
  </si>
  <si>
    <t>20+45=65,00 [A]</t>
  </si>
  <si>
    <t>Intravilán: km 1,250 - 1,593; 2,372 - 2,757: frézování v tl. průměrně 0,06 m.  
Frézování živičných vrstev.  
Zhotovitel v ceně zohlední možnost zpětného využití vyfrézovaného materiálu na stavbě.  
Vč. naložení, odvozu a uložení na skládku zhotovitele.</t>
  </si>
  <si>
    <t>Silnice III/28446:  
3803 m2=3 803,00 [A]  
Stávající asfaltové sjezdy:   
km 1,368 64 - 51 m2=51,00 [B]  
km 2,471 22 - 22 m2=22,00 [C]  
km 2,476 59 - 14 m2=14,00 [D]  
km 2,485 20 - 21 m2=21,00 [E]  
km 2,499 13 - 16 m2=16,00 [F]  
km 2,525 01 - 180 m2=180,00 [G]  
km 2,592 61 - 8,5 m2=8,50 [H]  
Celkem: (A+B+C+D+E+F+G+H)*0,06=246,93 [I]</t>
  </si>
  <si>
    <t>Rozhraní skladeb:  
4,8+4,6+4,5+5,4=19,30 [A]  
Asfaltové sjezdy:   
km 1,368 64 - 6,4 m=6,40 [B]   
km 2,471 22 - 10,8 m=10,80 [C]  
km 2,476 59 - 7,2 m=7,20 [D]   
km 2,485 20 - 10,8 m=10,80 [E]  
km 2,499 13 - 11 m=11,00 [F]  
km 2,525 01 - 25 m=25,00 [G]  
km 2,592 61 - 6 m=6,00 [H]  
Celkem: A+B+C+D+E+F+G+H=96,50 [I]</t>
  </si>
  <si>
    <t>Sejmutí drnu v tl. 0,1 m.  
Za obrubou dl. 45 m a dl. 20 m v šířce 1,5 m u Obecního úřadu v obci Borek.  
Vč. naložení, odvozu a uložení na dočasnou skládku zhotovitele za účelem zpětného využití na stavbě.</t>
  </si>
  <si>
    <t>(45+20)*1,5=97,50 [A]</t>
  </si>
  <si>
    <t>Zatravněné sjezdy:   
km 1,255 54 - 4 m2=4,00 [A]  
km 1,261 54 - 12,3 m2=12,30 [B]  
km 1,298 75 - 3,3 m2=3,30 [C]  
km 1,325 95 - 3,1 m2=3,10 [D]  
km 1,342 52 - 8,5 m2=8,50 [E]  
km 1,397 35 - 3 m2=3,00 [F]  
km 1,403 53 - 2,8 m2=2,80 [G]  
km 1,484 19 - 6 m2=6,00 [H]  
km 1,562 31 - 3,5 m2=3,50 [I]  
km 2,749 16 - 3,2 m2=3,20 [J]  
Celkem: (A+B+C+D+E+F+G+H+I+J)*0,1=4,97 [K]</t>
  </si>
  <si>
    <t>Sanace aktivní zóny v případě nevyhovujícíh statických zatěžovacích zkoušek prováděných na pláni.  
Šířka 1 m od hrany vozovky, tloušťka 0,4 m, předpokládaný rozsah 70%.  
Položka bude čerpána dle skutečnosti se souhlasem investora.  
Včetně naložení, odvozu a uložení na skládku beh ohledu na vzdálenost (skládka určena zhotovitelem).  
Poplatek za skládku viz. položka č. 014102.1</t>
  </si>
  <si>
    <t>Délka úseku*šířka odkopu*hloubka*předpokládaný rozsah  
(2*728)*1,5*0,4*0,70=611,520 [A]</t>
  </si>
  <si>
    <t>Seříznutí krajnic podél trasy šířky 0,5 m v tl. 0,1 m.  
Včetně naložení, odvozu a uložení bez ohledu na vzdálenost (skládka určena zhotovitelem).  
Poplatek za skládku viz položka č. 14102.1.</t>
  </si>
  <si>
    <t>Krajnice:  
L: 617*0,5*0,1=30,85 [A]  
P: 582*0,5*0,1=29,10 [B]  
Celkem: A+B=59,95 [C]</t>
  </si>
  <si>
    <t>Prokopání příkopů v nejnutnější míře.  
Délka cca 475 m.  
Včetně naložení, odvozu a uložení bez ohledu na vzdálenost (skládka určena zhotovitelem).  
Poplatek za skládku viz položka č. 14102.1.</t>
  </si>
  <si>
    <t>Příkopy:  
L: cca 50 m   
P: cca 425 m  
Celkem: 50+425=475,00 [A]</t>
  </si>
  <si>
    <t>Čištění podélného zatrubnění sjezdů od nánosů.   
Předpokládané DN 400.  
Včetně naložení, odvozu a uložení bez ohledu na vzdálenost (skládka určena zhotovitelem).  
Poplatek za skládku viz položka č. 014102.1.</t>
  </si>
  <si>
    <t>km 1,562 31: 6 m=6,00 [A]</t>
  </si>
  <si>
    <t>Čištění příčného propustku v km 1,583 59 délky 8,0 m DN 400 a v km 2,599 00 délky 10,0 m DN 400.  
Včetně naložení, odvozu a uložení bez ohledu na vzdálenost (skládka určena zhotovitelem).  
Poplatek za skládku viz položka č. 014102.1.</t>
  </si>
  <si>
    <t>v km 1,583 59: 8 m=8,00 [A]  
v km 2,599 00: 10 m=10,00 [B]  
Celkem: A+B=18,00 [C]</t>
  </si>
  <si>
    <t>Výkop pro nově umístěné UV1 v km 1,337; UV2 v km 1,337  a UV4 v km 1,376 a pro horskou vpusť 1 na vtoku příčného propustku v km 2,599 00.  
Hloubka stávající kanalizace není známá - uvažována hloubka výkopu 1,5 m.  
Včetně naložení, odvozu a uložení na skládku bez ohledu na vzdálenost (skládka určena zhotovitelem).  
Poplatek za skládku viz pol. č. 014102.1.</t>
  </si>
  <si>
    <t>UV: 1,5*1,5*1,5*3=10,13 [A]  
Horská vpusť: 1,5*1,5*1,5*1=3,38 [B]   
Celkem: A+B=13,51 [C]</t>
  </si>
  <si>
    <t>Hloubení rýh pro odvodňovací žlab a odvodňovací linku v km 1,368.  
Hloubení rýhy pro betonové lože nové silniční betonové obruby před autobusouvou zastávkou v obci Želejov.  
Včetně naložení, odvozu a uložení na skládku bez ohledu na vzdálenost (skládka určena zhotovitelem).  
Poplatek za skládku viz položka č. 014102.1.</t>
  </si>
  <si>
    <t>Odvodňovací žlab: 0,3*0,4*8=0,96 [A]  
Odvodňovací linka: 0,7*0,25*24=4,20 [B]  
Obruba: 0,3*0,12*5=0,18 [C]  
Celkem: A+B+C=5,34 [D]</t>
  </si>
  <si>
    <t>Zásyp ze štěrkodrti - podélné zatrubnění sjezdu v km 1,484 19.  
Dosypání čel - podélné zatrubnění sjezdu v km 1,562 31, příčný propustek v km 1,583 59 na odtoku.   
Jedná se o předpokládanou kubaturu.</t>
  </si>
  <si>
    <t>km 1,484 19: 0,4*6,5=2,60 [A]  
km 1,562 31: 2*1,0=2,00 [B]  
km 1,583 59: 1*2,5=2,50 [C]  
Celkem: A+B+C=7,10 [D]</t>
  </si>
  <si>
    <t>Délka úseku*šířka odkopu*předpokládaný rozsah  
(2*728)*1,5*0,70=1 528,80 [A]</t>
  </si>
  <si>
    <t>18231</t>
  </si>
  <si>
    <t>ROZPROSTŘENÍ ORNICE V ROVINĚ V TL DO 0,10M</t>
  </si>
  <si>
    <t>Ohumusování v tl. 0,1 m.  
Za obrubou dl. 45 m a dl. 20 m v šířce 1,5 m u Obecního úřadu v obci Borek.</t>
  </si>
  <si>
    <t>18241</t>
  </si>
  <si>
    <t>ZALOŽENÍ TRÁVNÍKU RUČNÍM VÝSEVEM</t>
  </si>
  <si>
    <t>Osetí travním semenem.  
Za obrubou dl. 45 m a dl. 20 m v šířce 1,5 m u Obecního úřadu v obci Borek.</t>
  </si>
  <si>
    <t>18247</t>
  </si>
  <si>
    <t>OŠETŘOVÁNÍ TRÁVNÍKU</t>
  </si>
  <si>
    <t>Ošetřování trávníku.  
Za obrubou dl. 45 m a dl. 20 m v šířce 1,5 m u Obecního úřadu v obci Borek.</t>
  </si>
  <si>
    <t>(45+20)*1,5=97,50 [A]]</t>
  </si>
  <si>
    <t>21197</t>
  </si>
  <si>
    <t>OPLÁŠTĚNÍ ODVODŇOVACÍCH ŽEBER Z GEOTEXTILIE</t>
  </si>
  <si>
    <t>Opláštění trubky podélné drenáže dl. 50 m na začátku obce Želejov netkanou separační geotextilií 500 g/m2 odolnou na průraz.</t>
  </si>
  <si>
    <t>Podélná drenáž: 50*1,5=75,00 [A]</t>
  </si>
  <si>
    <t>21203</t>
  </si>
  <si>
    <t>TRATIVODY KOMPLET Z TRUB NEKOV DN DO 150MM</t>
  </si>
  <si>
    <t>Podélná drenáž dl. 50 m na začátku obce Želejov.  
Včetně drenážní trubky PP DN150, obsypu ŠDa 8/16 tl. min 0,2 m a pískového lože tl. 0,1 m.</t>
  </si>
  <si>
    <t>podélná drenáž: 50 m=50,00 [A]</t>
  </si>
  <si>
    <t>Délka*šířka*předpokládaný rozsah 70 %  
(728*2)*2*0,70=2 038,40 [A]</t>
  </si>
  <si>
    <t>Monolitická ŽB římsa z betonu C30/37 XF4+XD1.  
Na vtoku příčného propustku v km 1,583 59 (š.0,6 m v. 0,33 m (0,3 m), dl. 2,5 m).  
Jedná se o předpokládanou kubaturu.</t>
  </si>
  <si>
    <t>(0,3*0,6+0,03*0,6/2)*2,5*1=0,47 [A]</t>
  </si>
  <si>
    <t>Lože z betonu C25/30 n XF4 tl. 0,15 m pod obklad lomovým kamenem.   
Šikmá čela podélného zatrubnění sjezdu v km 1,562 31.   
Šikmé čelo na odtoku příčného propustku v km 1,583 59.   
Jedná se o předpokládanou kubaturu.</t>
  </si>
  <si>
    <t>km 1,562 31: 2*(3*0,15)=0,90 [A]  
km 1,583 59: 1*(4,5*0,15)=0,68 [B]  
Celkem: A+B=1,58 [C]</t>
  </si>
  <si>
    <t>Podkladní beton C16/20 n XF1 tl. 0,15 m s KARI sítí 100x100/8   
Podélné zatrubnění sjezdu v km 1,484 19.</t>
  </si>
  <si>
    <t>km 1,484 19: 6,5*0,15*1,1=1,07 [A]</t>
  </si>
  <si>
    <t>Podsyp ze štěrkopísku ŠP v tl. 0,10 m.   
Podélné zatrubnění sjezdu v km 1,484 19.</t>
  </si>
  <si>
    <t>km 1,1484 19: 6,5*0,10*1,1=0,72 [A]</t>
  </si>
  <si>
    <t>Lomový kámen tl. 0,2 m, včetně spárování M25-XF4.   
Šikmá čela podélného zatrubnění sjezdu v km 1,562 31.   
Šikmé čelo na odtoku příčného propustku v km 1,583 59.   
Jedná se o předpokládanou kubaturu.</t>
  </si>
  <si>
    <t>km 1,562 31: 2*(3*0,20)=1,20 [A]  
km 1,583 59: 1*(4,5*0,20)=0,90 [B]  
Celkem: A+B=2,10 [C]</t>
  </si>
  <si>
    <t>Sanace aktivní zóny ze štěrkodrti ŠDa 0/32 v případě nevyhovujícíh statických zatěžovacích zkoušek prováděných na pláni.  
Šířka 1 m od hrany vozovky, tloušťka 0,4 m, předpokládaný rozsah 70%.  
Položka bude čerpána dle skutečnosti se souhlasem investora.</t>
  </si>
  <si>
    <t>Délka úseku*šířka odkopu*hloubka*předpokládaný rozsah  
(2*728)*1,5*0,4*0,70=611,52 [A]</t>
  </si>
  <si>
    <t>Sanace kraje vozovky ze štěrkodrti ŠDa 0/32 v šířce 1 m od hrany vozovky, v předpokládaném rozsahu 70 %. Dosypání kameniva do podkladních vrstev do hloubky 0,42 m. Místa sanací kraje budou vytipována po odfrézovaní asf. krytu vozovky za účasti projektanta, TDI a investora. Položka bude čerpána dle skutečnosti se souhlasem investora.   
Vyplnění štěrkodrtí a asfaltovým recyklátem v poměru 60:40.</t>
  </si>
  <si>
    <t>Délka úseku*šířka odkopu*předpokládaný rozsah 70 %*hloubka  
(728*2)*1,4*0,70*0,42=599,290 [A]</t>
  </si>
  <si>
    <t>56333</t>
  </si>
  <si>
    <t>VOZOVKOVÉ VRSTVY ZE ŠTĚRKODRTI TL. DO 150MM</t>
  </si>
  <si>
    <t>Štěrkodrť ŠDa fr. 0/32 tl. 0,15 m.  
Konstrukce nad podélnou drenáží.</t>
  </si>
  <si>
    <t>Délka*šířka  
50*1,5=75,00 [A]</t>
  </si>
  <si>
    <t>Sjezdy z asfaltového recyklátu v průměrné tl. 0,20 m.  
50 % z celkové kubatury - využití materiálu ze stavby  
50 % z celkové kubatury - využití nakupovaných materiálů</t>
  </si>
  <si>
    <t>Zpevněné sjezdy:  
km 1,287 24 - 21 m2=21,00 [A]  
km 1,309 33 - 3 m2=3,00 [B]  
km 1,372 76 - 24 m2=24,00 [C]  
km 1,390 27 - 12 m2=12,00 [D]  
km 1,415 42 - 11 m2=11,00 [E]  
km 1,428 28 - 8 m2=8,00 [F]  
km 1,518 20 - 5,5 m2=5,50 [G]  
km 2,388 17 - 2,5 m2=2,50 [H]  
km 2,407 29 - 6 m2=6,00 [I]  
km 2,439 11 - 7 m2=7,00 [J]  
km 2,700 00 - 11 m2=11,00 [K]  
Celkem: (A+B+C+D+E+F+G+H+I+J+K)=111 [L]</t>
  </si>
  <si>
    <t>Infiltrační postřik modifikovanou asfaltovou emulzí C 50 BP 5 v množství 0,70 kg/m2 zbytkového asfaltu.   
Sanace kraje vozovky v šířce 1 m od hrany vozovky, v předpokládaném rozsahu 70 %. Místa sanací kraje budou vytipována po odfrézovaní asf. krytu vozovky za účasti projektanta, TDI a investora. Položka bude čerpána dle skutečnosti se souhlasem investora.</t>
  </si>
  <si>
    <t>Délka*šířka*předpokládaný rozsah 70 %  
(728*2)*1,25*0,70=1 274,000 [A]</t>
  </si>
  <si>
    <t>Infiltrační postřik modifikovanou asfaltovou emulzí C 50 BP 5 v množství 0,70 kg/m2 zbytkového asfaltu.   
Konstrukce nad podélnou drenáží.</t>
  </si>
  <si>
    <t>Délka*šířka  
50*1,25=62,500 [A]</t>
  </si>
  <si>
    <t>ACO-ACL (silnice III/28446 + asfaltové sjezdy)  
(3803+312,5)*1,03=4 238,97 [A]   
ACL-ACP/asf. podklad (silnice III/28446 + asfaltové sjezdy)  
(3803+312,5)*1,08=4 444,74 [B]  
Celkem: A+B=8 683,71 [C]</t>
  </si>
  <si>
    <t>Silnice III/28446:  
3803=3 803,00 [A]  
Asfaltové sjezdy:   
km 1,368 64 - 51 m2=51,00 [B]  
km 2,471 22 - 22 m2=22,00 [C]  
km 2,476 59 - 14 m2=14,00 [D]  
km 2,485 20 - 21 m2=21,00 [E]  
km 2,499 13 - 16 m2=16,00 [F]  
km 2,525 01 - 180 m2=180,00 [G]  
km 2,592 61 - 8,5 m2=8,50 [H]  
Celkem: A+B+C+D+E+F+G+H=4 115,50 [I]</t>
  </si>
  <si>
    <t>Silnice III/28446:  
3803=3 803,00 [A]  
Asfaltové sjezdy:   
km 1,368 64 - 51 m2=51,00 [B]  
km 2,471 22 - 22 m2=22,00 [C]  
km 2,476 59 - 14 m2=14,00 [D]  
km 2,485 20 - 21 m2=21,00 [E]  
km 2,499 13 - 16 m2=16,00 [F]  
km 2,525 01 - 180 m2=180,00 [G]  
km 2,592 61 - 8,5 m2=8,50 [H]  
Celkem: (A+B+C+D+E+F+G+H)*1,03=4 238,97 [I]</t>
  </si>
  <si>
    <t>Asfaltový beton typu ACP 16+ s asfaltovým pojivem 50/70 v tl. 80 mm.   
Sanace kraje vozovky v šířce 1 m od hrany vozovky, v předpokládaném rozsahu 70 %. Místa sanací kraje budou vytipována po odfrézovaní asf. krytu vozovky za účasti projektanta, TDI a investora. Položka bude čerpána dle skutečnosti se souhlasem investora.</t>
  </si>
  <si>
    <t>Délka*šířka*předpokládaný rozsah 70 %   
(728*2)*1,25*0,70=1 274,000 [A]</t>
  </si>
  <si>
    <t>Asfaltový beton typu ACP 16+ s asfaltovým pojivem 50/70 v tl. 80 mm.   
Konstrukce nad podélnou drenáží.</t>
  </si>
  <si>
    <t>587206</t>
  </si>
  <si>
    <t>PŘEDLÁŽDĚNÍ KRYTU Z BETONOVÝCH DLAŽDIC SE ZÁMKEM</t>
  </si>
  <si>
    <t>Předláždění stávající zámkové betonové dlažby u autobusových zastávek a stávajících sjezdů z betonové dlažby v km 1,483 00, km 1,508 87 a v km 2,407 28.  
Šířka předláždění 1,5 m.</t>
  </si>
  <si>
    <t>Autobusové zastávky: (5+1) m=6,00 [A]  
Sjezdy:  
km 1,483 00: 4,3 m=4,30 [B]  
km 1,508 87: 3,3 m=3,30 [C]  
km 2,407 29: 6,5 m=6,50 [D]  
Celkem: (A+B+C+D)*1,5=30,15 [E]</t>
  </si>
  <si>
    <t>58910</t>
  </si>
  <si>
    <t>VÝPLŇ SPAR ASFALTEM</t>
  </si>
  <si>
    <t>87433</t>
  </si>
  <si>
    <t>POTRUBÍ Z TRUB PLASTOVÝCH ODPADNÍCH DN DO 150MM</t>
  </si>
  <si>
    <t>Přípojky z PP trub DN 150.  
Přípojky nových uličních vpustí - UV1 v km 1,337; UV2 v km 1,337  a UV4 v km 1,376.  
Přípojka pro odvodňovací žlab v km 1,369.</t>
  </si>
  <si>
    <t>Přípojky UV:  
(4+5+6)=15,00 [A]  
Přípojka odvodňovacího žlabu:  
8=8,00 [B]  
Celkem: A+B=23,00 [C]</t>
  </si>
  <si>
    <t>894846</t>
  </si>
  <si>
    <t>ŠACHTY KANALIZAČNÍ PLASTOVÉ D 400MM</t>
  </si>
  <si>
    <t>Nové kanalizační šachty DN 400.  
Umístěny do míst vybouraných stávajících šachet - šachta 1 v km 1,339 a šachta 2 v km 1,422.</t>
  </si>
  <si>
    <t>49</t>
  </si>
  <si>
    <t>89712</t>
  </si>
  <si>
    <t>VPUSŤ KANALIZAČNÍ ULIČNÍ KOMPLETNÍ Z BETONOVÝCH DÍLCŮ</t>
  </si>
  <si>
    <t>Nové uliční vpusti.  
UV1 v km 1,337; UV2 v km1,337; UV3 v km1,375; UV4 v km 1,376 a UV5 v km 2,512.</t>
  </si>
  <si>
    <t>50</t>
  </si>
  <si>
    <t>Horská vpusť na vtoku příčného propustku v km 2,599 00.</t>
  </si>
  <si>
    <t>51</t>
  </si>
  <si>
    <t>Obetonování plastové trouby DN 400 betonem C25/30 n XF3 v tl. 0,10 m vč. KARI sítě 100x100/8.  
Podélné zatrubnění sjezdu v km 1,484 19.</t>
  </si>
  <si>
    <t>km 1,484 19: 6,5*(0,3-0,13)=1,11 [A]</t>
  </si>
  <si>
    <t>52</t>
  </si>
  <si>
    <t>9111A1</t>
  </si>
  <si>
    <t>ZÁBRADLÍ SILNIČNÍ S VODOR MADLY - DODÁVKA A MONTÁŽ</t>
  </si>
  <si>
    <t>Silniční dvoumadlové zábradlí na římsu na vtoku příčného propustku v km 1,583 59 včetně upevňovadel.  
Jedná se o předpokládanou délku.</t>
  </si>
  <si>
    <t>53</t>
  </si>
  <si>
    <t>Včetně upevňovacích prvků a osazení.  
IS12a - 4 ks; IS12b - 4 ks.  
Celkem 8 ks.</t>
  </si>
  <si>
    <t>54</t>
  </si>
  <si>
    <t>Odstranění nevyhovujících stávajících SDZ, včetně skládkovného.  
IS12a - 4 ks, IS12b - 4 ks.  
Celkem 8 ks.</t>
  </si>
  <si>
    <t>55</t>
  </si>
  <si>
    <t>56</t>
  </si>
  <si>
    <t>57</t>
  </si>
  <si>
    <t>V4:  
(822+348)*2*0,125=292,500 [A]</t>
  </si>
  <si>
    <t>položka zahrnuje:  
- dodání a pokládku nátěrového materiálu (měří se pouze natíraná plocha)  
- předznačení a reflexní úpravu</t>
  </si>
  <si>
    <t>58</t>
  </si>
  <si>
    <t>59</t>
  </si>
  <si>
    <t>917224</t>
  </si>
  <si>
    <t>SILNIČNÍ A CHODNÍKOVÉ OBRUBY Z BETONOVÝCH OBRUBNÍKŮ ŠÍŘ 150MM</t>
  </si>
  <si>
    <t>Nová silniční betonová obruba 15/25/100 do betonového lože z betonu C20/25 n XF3 celkové délky 70 m (65 m u Obecního úřadu v obci Borek, 5 m před autobusovou zastávkou v obci Želejov)</t>
  </si>
  <si>
    <t>5+20+45=70,00 [A]</t>
  </si>
  <si>
    <t>60</t>
  </si>
  <si>
    <t>9181BA</t>
  </si>
  <si>
    <t>ČELA PROPUSTU Z TRUB DN DO 400MM Z BETONU DO C 20/25</t>
  </si>
  <si>
    <t>Kolmé ŽB čelo na vtoku příčného propustku v km 1,583 59 z betonu C20/25 XF2+XD1 vč. KARI sítě 100x100/8.</t>
  </si>
  <si>
    <t>61</t>
  </si>
  <si>
    <t>Plastová trouba DN 400 SN16.  
Podélné zatrubnění sjezdu v km 1,484 19.</t>
  </si>
  <si>
    <t>km 1,484 19: 6,5 m=6,50 [A]</t>
  </si>
  <si>
    <t>62</t>
  </si>
  <si>
    <t>93545</t>
  </si>
  <si>
    <t>ŽLABY Z DÍLCŮ Z POLYMERBETONU SVĚTLÉ ŠÍŘKY DO 300MM VČETNĚ MŘÍŽÍ</t>
  </si>
  <si>
    <t>Odvodňovací žlab betonový šířky 0,30m s litinovou mříží délky 8 m v km 1,368.  
Dno odvodňovacího žlabu s proměnným podélným sklonem.</t>
  </si>
  <si>
    <t>63</t>
  </si>
  <si>
    <t>935812</t>
  </si>
  <si>
    <t>ŽLABY A RIGOLY DLÁŽDĚNÉ Z KOSTEK DROBNÝCH DO BETONU TL 100MM</t>
  </si>
  <si>
    <t>Odvodňovací linka z 5x K10 do betonového lože z betonu C20/25 n XF3 délky 24 m v km 1,368.</t>
  </si>
  <si>
    <t>Šířka*délka  
0.5*24,0=12,00 [A]</t>
  </si>
  <si>
    <t>64</t>
  </si>
  <si>
    <t>3803=3 803,000 [A]</t>
  </si>
  <si>
    <t>65</t>
  </si>
  <si>
    <t>Vybourání stávajícího podélného betonového zatrubnění sjezdu v km 1,484 19.   
Předpokládané DN 400.   
Vč. naložení, odvozu a uložení na skládku bez ohledu na vzdálenost.  
Poplatek za skládku viz položka č. 014102.3.</t>
  </si>
  <si>
    <t>66</t>
  </si>
  <si>
    <t>96687</t>
  </si>
  <si>
    <t>VYBOURÁNÍ ULIČNÍCH VPUSTÍ KOMPLETNÍCH</t>
  </si>
  <si>
    <t>Vybourání stávajících uličních vpustí, které budou nahrazeny novými.  
UV3 v km 1,375 a UV 5 v km 2,512.  
Vč. naložení, odvozu a uložení na skládku bez ohledu na vzdálenost.</t>
  </si>
  <si>
    <t>67</t>
  </si>
  <si>
    <t>96688</t>
  </si>
  <si>
    <t>VYBOURÁNÍ KANALIZAČ ŠACHET KOMPLETNÍCH</t>
  </si>
  <si>
    <t>Vybourání stávajících kanalizačních šachet, které budou nahrazeny novými.  
Šachta 1 v km 1,339 a šachta 2 v km 1,422.  
Vč. naložení, odvozu a uložení na skládku bez ohledu na vzdálenost.</t>
  </si>
  <si>
    <t>SO 151</t>
  </si>
  <si>
    <t>Dopravně inženýrské opatření</t>
  </si>
  <si>
    <t>914122</t>
  </si>
  <si>
    <t>R</t>
  </si>
  <si>
    <t>DOPRAVNÍ ZNAČKY ZÁKLADNÍ VELIKOSTI OCELOVÉ FÓLIE TŘ 1 - MONTÁŽ S PŘEMÍSTĚNÍM</t>
  </si>
  <si>
    <t>Dočasné značení objížďky uzavírky pro provedení krytu vozovky:  
I. ETAPA:  
IS11b - 16 ks, B1 - 2 ks, E13 - 2 ks.  
II. ETAPA:  
IS11b - 16 ks, B1 - 2 ks, E13 - 2 ks.  
III. ETAPA:  
IS11b - 14 ks, B1 - 2 ks, E13 - 2 ks.  
Celkem 58 ks.  
Provizorní značení v majetku zhotovitele včetně patních desek, sloupků, kontroly a opravy při stavbě, případného přemístění v rámci stavby.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</si>
  <si>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</si>
  <si>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</si>
  <si>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</si>
  <si>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Demontáž značek  
I. ETAPA:  
IS11b - 16 ks, B1 - 2 ks, E13 - 2 ks.  
II. ETAPA:  
IS11b - 16 ks, B1 - 2 ks, E13 - 2 ks.  
III. ETAPA:  
IS11b - 14 ks, B1 - 2 ks, E13 - 2 ks.  
Celkem 58 ks.</t>
  </si>
  <si>
    <t>914129</t>
  </si>
  <si>
    <t>DOPRAV ZNAČKY ZÁKLAD VEL OCEL FÓLIE TŘ 1 - NÁJEMNÉ</t>
  </si>
  <si>
    <t>Nájemné po celou dobu stavby.  
Uvedená částka za pronájem DZ včetně sloupků a patek bude čerpána jako celek po ukončení části a  
nebude mít návaznost na příp. prodloužení harmonogramu stavby / části z důvodů  
na straně zhotovitele.</t>
  </si>
  <si>
    <t>1=1,000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</si>
  <si>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</si>
  <si>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</si>
  <si>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</si>
  <si>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Dočasné značení objížďky uzavírky pro provedení krytu vozovky značkami IP 22.  
I. ETAPA - 5 ks.  
II. ETAPA - 5 ks.  
III. ETAPA - 4 ks.  
Celkem 14 ks.  
Provizorní značení v majetku zhotovitele včetně patních desek, sloupků, kontroly a opravy při stavbě, případného přemístění v rámci stavby.</t>
  </si>
  <si>
    <t>914423</t>
  </si>
  <si>
    <t>DOPRAVNÍ ZNAČKY 100X150CM OCELOVÉ FÓLIE TŘ 1 - DEMONTÁŽ</t>
  </si>
  <si>
    <t>Demontáž značek IP22.  
I. ETAPA - 5 ks  
II. ETAPA - 5 ks  
III. ETAPA - 4 ks.  
Celkem 14 ks.</t>
  </si>
  <si>
    <t>914429</t>
  </si>
  <si>
    <t>DOPRAV ZNAČ 100X150CM OCEL FÓLIE TŘ 1 - NÁJEMNÉ</t>
  </si>
  <si>
    <t>916122</t>
  </si>
  <si>
    <t>DOPRAV SVĚTLO VÝSTRAŽ SOUPRAVA 3KS - MONTÁŽ S PŘESUNEM</t>
  </si>
  <si>
    <t>Zahrnuje soupravu 3 ks výstražných světel.  
I. ETAPA - 2 soupravy  
II. ETAPA - 2 soupravy  
III. ETAPA - 2 soupravy.  
Celkem 6 souprav.  
Provizorní značení v majetku zhotovitele včetně patních desek, sloupků, kontroly a opravy při stavbě, případného přemístění v rámci stavby.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</si>
  <si>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</si>
  <si>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</si>
  <si>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</si>
  <si>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Demontáž soupravy 3 ks výstražných světel.  
I. ETAPA - 2 soupravy  
II. ETAPA - 2 soupravy  
III. ETAPA - 2 soupravy.  
Celkem 6 souprav.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</si>
  <si>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</si>
  <si>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</si>
  <si>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</si>
  <si>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</si>
  <si>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</si>
  <si>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Z2 - "Zábrana pro značení uzavírky"  
Včetně patních desek, sloupků, kontroly, údržby a případné obnovy až do termínu dokončení stavby, přemístění v rámci stavby a nájmu po celou dobu stavby.  
I. ETAPA - 2 ks  
II. ETAPA - 2 ks  
III. ETAPA - 2 ks  
Celkem 6 ks.  
Provizorní značení v majetku zhotovitele včetně patních desek, sloupků, kontroly a opravy při stavbě, případného přemístění v rámci stavby.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</si>
  <si>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</si>
  <si>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</si>
  <si>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</si>
  <si>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Demontáž zábrany Z2.  
I. ETAPA - 2 ks.  
II. ETAPA - 2 ks.  
III. ETAPA - 2 ks.  
Celkem 6 ks.</t>
  </si>
  <si>
    <t>916319</t>
  </si>
  <si>
    <t>DOPRAVNÍ ZÁBRANY Z2 -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</si>
</sst>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02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13</v>
      </c>
      <c s="23" t="s">
        <v>44</v>
      </c>
      <c s="19" t="s">
        <v>37</v>
      </c>
      <c s="24" t="s">
        <v>45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46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37</v>
      </c>
    </row>
    <row r="17" spans="1:16" ht="12.75">
      <c r="A17" s="19" t="s">
        <v>35</v>
      </c>
      <c s="23" t="s">
        <v>12</v>
      </c>
      <c s="23" t="s">
        <v>47</v>
      </c>
      <c s="19" t="s">
        <v>48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50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37</v>
      </c>
    </row>
    <row r="21" spans="1:16" ht="12.75">
      <c r="A21" s="19" t="s">
        <v>35</v>
      </c>
      <c s="23" t="s">
        <v>23</v>
      </c>
      <c s="23" t="s">
        <v>47</v>
      </c>
      <c s="19" t="s">
        <v>51</v>
      </c>
      <c s="24" t="s">
        <v>49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52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25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89.25">
      <c r="A26" s="28" t="s">
        <v>40</v>
      </c>
      <c r="E26" s="29" t="s">
        <v>55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27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37</v>
      </c>
    </row>
    <row r="33" spans="1:16" ht="12.75">
      <c r="A33" s="19" t="s">
        <v>35</v>
      </c>
      <c s="23" t="s">
        <v>59</v>
      </c>
      <c s="23" t="s">
        <v>60</v>
      </c>
      <c s="19" t="s">
        <v>37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63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64</v>
      </c>
    </row>
    <row r="37" spans="1:16" ht="12.75">
      <c r="A37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89.25">
      <c r="A38" s="28" t="s">
        <v>40</v>
      </c>
      <c r="E38" s="29" t="s">
        <v>68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0+O9+O22+O91+O96+O113+O150+O159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</v>
      </c>
      <c s="32">
        <f>0+I9+I22+I91+I96+I113+I150+I159</f>
      </c>
      <c r="O3" t="s">
        <v>9</v>
      </c>
      <c t="s">
        <v>13</v>
      </c>
    </row>
    <row r="4" spans="1:16" ht="15" customHeight="1">
      <c r="A4" t="s">
        <v>7</v>
      </c>
      <c s="8" t="s">
        <v>69</v>
      </c>
      <c s="9" t="s">
        <v>70</v>
      </c>
      <c s="1"/>
      <c s="10" t="s">
        <v>71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72</v>
      </c>
      <c s="12" t="s">
        <v>8</v>
      </c>
      <c s="13" t="s">
        <v>70</v>
      </c>
      <c s="5"/>
      <c s="14" t="s">
        <v>71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73</v>
      </c>
      <c s="19" t="s">
        <v>37</v>
      </c>
      <c s="24" t="s">
        <v>74</v>
      </c>
      <c s="25" t="s">
        <v>75</v>
      </c>
      <c s="26">
        <v>3108.5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76</v>
      </c>
    </row>
    <row r="12" spans="1:5" ht="102">
      <c r="A12" s="30" t="s">
        <v>42</v>
      </c>
      <c r="E12" s="31" t="s">
        <v>77</v>
      </c>
    </row>
    <row r="13" spans="1:5" ht="12.75">
      <c r="A13" t="s">
        <v>43</v>
      </c>
      <c r="E13" s="29" t="s">
        <v>37</v>
      </c>
    </row>
    <row r="14" spans="1:16" ht="12.75">
      <c r="A14" s="19" t="s">
        <v>35</v>
      </c>
      <c s="23" t="s">
        <v>13</v>
      </c>
      <c s="23" t="s">
        <v>73</v>
      </c>
      <c s="19" t="s">
        <v>19</v>
      </c>
      <c s="24" t="s">
        <v>74</v>
      </c>
      <c s="25" t="s">
        <v>75</v>
      </c>
      <c s="26">
        <v>9648.92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78</v>
      </c>
    </row>
    <row r="16" spans="1:5" ht="102">
      <c r="A16" s="30" t="s">
        <v>42</v>
      </c>
      <c r="E16" s="31" t="s">
        <v>79</v>
      </c>
    </row>
    <row r="17" spans="1:5" ht="12.75">
      <c r="A17" t="s">
        <v>43</v>
      </c>
      <c r="E17" s="29" t="s">
        <v>37</v>
      </c>
    </row>
    <row r="18" spans="1:16" ht="12.75">
      <c r="A18" s="19" t="s">
        <v>35</v>
      </c>
      <c s="23" t="s">
        <v>12</v>
      </c>
      <c s="23" t="s">
        <v>73</v>
      </c>
      <c s="19" t="s">
        <v>13</v>
      </c>
      <c s="24" t="s">
        <v>74</v>
      </c>
      <c s="25" t="s">
        <v>75</v>
      </c>
      <c s="26">
        <v>6.552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80</v>
      </c>
    </row>
    <row r="20" spans="1:5" ht="25.5">
      <c r="A20" s="30" t="s">
        <v>42</v>
      </c>
      <c r="E20" s="31" t="s">
        <v>81</v>
      </c>
    </row>
    <row r="21" spans="1:5" ht="12.75">
      <c r="A21" t="s">
        <v>43</v>
      </c>
      <c r="E21" s="29" t="s">
        <v>37</v>
      </c>
    </row>
    <row r="22" spans="1:18" ht="12.75" customHeight="1">
      <c r="A22" s="5" t="s">
        <v>33</v>
      </c>
      <c s="5"/>
      <c s="35" t="s">
        <v>19</v>
      </c>
      <c s="5"/>
      <c s="21" t="s">
        <v>82</v>
      </c>
      <c s="5"/>
      <c s="5"/>
      <c s="5"/>
      <c s="36">
        <f>0+Q22</f>
      </c>
      <c r="O22">
        <f>0+R22</f>
      </c>
      <c r="Q22">
        <f>0+I23+I27+I31+I35+I39+I43+I47+I51+I55+I59+I63+I67+I71+I75+I79+I83+I87</f>
      </c>
      <c>
        <f>0+O23+O27+O31+O35+O39+O43+O47+O51+O55+O59+O63+O67+O71+O75+O79+O83+O87</f>
      </c>
    </row>
    <row r="23" spans="1:16" ht="25.5">
      <c r="A23" s="19" t="s">
        <v>35</v>
      </c>
      <c s="23" t="s">
        <v>23</v>
      </c>
      <c s="23" t="s">
        <v>83</v>
      </c>
      <c s="19" t="s">
        <v>37</v>
      </c>
      <c s="24" t="s">
        <v>84</v>
      </c>
      <c s="25" t="s">
        <v>85</v>
      </c>
      <c s="26">
        <v>2592.1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89.25">
      <c r="A24" s="28" t="s">
        <v>40</v>
      </c>
      <c r="E24" s="29" t="s">
        <v>86</v>
      </c>
    </row>
    <row r="25" spans="1:5" ht="25.5">
      <c r="A25" s="30" t="s">
        <v>42</v>
      </c>
      <c r="E25" s="31" t="s">
        <v>87</v>
      </c>
    </row>
    <row r="26" spans="1:5" ht="12.75">
      <c r="A26" t="s">
        <v>43</v>
      </c>
      <c r="E26" s="29" t="s">
        <v>37</v>
      </c>
    </row>
    <row r="27" spans="1:16" ht="25.5">
      <c r="A27" s="19" t="s">
        <v>35</v>
      </c>
      <c s="23" t="s">
        <v>25</v>
      </c>
      <c s="23" t="s">
        <v>83</v>
      </c>
      <c s="19" t="s">
        <v>19</v>
      </c>
      <c s="24" t="s">
        <v>84</v>
      </c>
      <c s="25" t="s">
        <v>85</v>
      </c>
      <c s="26">
        <v>4.8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51">
      <c r="A28" s="28" t="s">
        <v>40</v>
      </c>
      <c r="E28" s="29" t="s">
        <v>88</v>
      </c>
    </row>
    <row r="29" spans="1:5" ht="89.25">
      <c r="A29" s="30" t="s">
        <v>42</v>
      </c>
      <c r="E29" s="31" t="s">
        <v>89</v>
      </c>
    </row>
    <row r="30" spans="1:5" ht="12.75">
      <c r="A30" t="s">
        <v>43</v>
      </c>
      <c r="E30" s="29" t="s">
        <v>37</v>
      </c>
    </row>
    <row r="31" spans="1:16" ht="12.75">
      <c r="A31" s="19" t="s">
        <v>35</v>
      </c>
      <c s="23" t="s">
        <v>27</v>
      </c>
      <c s="23" t="s">
        <v>90</v>
      </c>
      <c s="19" t="s">
        <v>37</v>
      </c>
      <c s="24" t="s">
        <v>91</v>
      </c>
      <c s="25" t="s">
        <v>85</v>
      </c>
      <c s="26">
        <v>285.2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63.75">
      <c r="A32" s="28" t="s">
        <v>40</v>
      </c>
      <c r="E32" s="29" t="s">
        <v>92</v>
      </c>
    </row>
    <row r="33" spans="1:5" ht="102">
      <c r="A33" s="30" t="s">
        <v>42</v>
      </c>
      <c r="E33" s="31" t="s">
        <v>93</v>
      </c>
    </row>
    <row r="34" spans="1:5" ht="12.75">
      <c r="A34" t="s">
        <v>43</v>
      </c>
      <c r="E34" s="29" t="s">
        <v>37</v>
      </c>
    </row>
    <row r="35" spans="1:16" ht="12.75">
      <c r="A35" s="19" t="s">
        <v>35</v>
      </c>
      <c s="23" t="s">
        <v>59</v>
      </c>
      <c s="23" t="s">
        <v>94</v>
      </c>
      <c s="19" t="s">
        <v>37</v>
      </c>
      <c s="24" t="s">
        <v>95</v>
      </c>
      <c s="25" t="s">
        <v>96</v>
      </c>
      <c s="26">
        <v>175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97</v>
      </c>
    </row>
    <row r="37" spans="1:5" ht="76.5">
      <c r="A37" s="30" t="s">
        <v>42</v>
      </c>
      <c r="E37" s="31" t="s">
        <v>98</v>
      </c>
    </row>
    <row r="38" spans="1:5" ht="25.5">
      <c r="A38" t="s">
        <v>43</v>
      </c>
      <c r="E38" s="29" t="s">
        <v>99</v>
      </c>
    </row>
    <row r="39" spans="1:16" ht="12.75">
      <c r="A39" s="19" t="s">
        <v>35</v>
      </c>
      <c s="23" t="s">
        <v>65</v>
      </c>
      <c s="23" t="s">
        <v>100</v>
      </c>
      <c s="19" t="s">
        <v>37</v>
      </c>
      <c s="24" t="s">
        <v>101</v>
      </c>
      <c s="25" t="s">
        <v>85</v>
      </c>
      <c s="26">
        <v>2.6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102</v>
      </c>
    </row>
    <row r="41" spans="1:5" ht="102">
      <c r="A41" s="30" t="s">
        <v>42</v>
      </c>
      <c r="E41" s="31" t="s">
        <v>103</v>
      </c>
    </row>
    <row r="42" spans="1:5" ht="12.75">
      <c r="A42" t="s">
        <v>43</v>
      </c>
      <c r="E42" s="29" t="s">
        <v>37</v>
      </c>
    </row>
    <row r="43" spans="1:16" ht="12.75">
      <c r="A43" s="19" t="s">
        <v>35</v>
      </c>
      <c s="23" t="s">
        <v>30</v>
      </c>
      <c s="23" t="s">
        <v>104</v>
      </c>
      <c s="19" t="s">
        <v>37</v>
      </c>
      <c s="24" t="s">
        <v>105</v>
      </c>
      <c s="25" t="s">
        <v>85</v>
      </c>
      <c s="26">
        <v>2221.8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89.25">
      <c r="A44" s="28" t="s">
        <v>40</v>
      </c>
      <c r="E44" s="29" t="s">
        <v>106</v>
      </c>
    </row>
    <row r="45" spans="1:5" ht="25.5">
      <c r="A45" s="30" t="s">
        <v>42</v>
      </c>
      <c r="E45" s="31" t="s">
        <v>107</v>
      </c>
    </row>
    <row r="46" spans="1:5" ht="369.75">
      <c r="A46" t="s">
        <v>43</v>
      </c>
      <c r="E46" s="29" t="s">
        <v>108</v>
      </c>
    </row>
    <row r="47" spans="1:16" ht="12.75">
      <c r="A47" s="19" t="s">
        <v>35</v>
      </c>
      <c s="23" t="s">
        <v>32</v>
      </c>
      <c s="23" t="s">
        <v>109</v>
      </c>
      <c s="19" t="s">
        <v>37</v>
      </c>
      <c s="24" t="s">
        <v>110</v>
      </c>
      <c s="25" t="s">
        <v>85</v>
      </c>
      <c s="26">
        <v>2.6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111</v>
      </c>
    </row>
    <row r="49" spans="1:5" ht="102">
      <c r="A49" s="30" t="s">
        <v>42</v>
      </c>
      <c r="E49" s="31" t="s">
        <v>112</v>
      </c>
    </row>
    <row r="50" spans="1:5" ht="12.75">
      <c r="A50" t="s">
        <v>43</v>
      </c>
      <c r="E50" s="29" t="s">
        <v>37</v>
      </c>
    </row>
    <row r="51" spans="1:16" ht="12.75">
      <c r="A51" s="19" t="s">
        <v>35</v>
      </c>
      <c s="23" t="s">
        <v>113</v>
      </c>
      <c s="23" t="s">
        <v>114</v>
      </c>
      <c s="19" t="s">
        <v>37</v>
      </c>
      <c s="24" t="s">
        <v>115</v>
      </c>
      <c s="25" t="s">
        <v>85</v>
      </c>
      <c s="26">
        <v>255.75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51">
      <c r="A52" s="28" t="s">
        <v>40</v>
      </c>
      <c r="E52" s="29" t="s">
        <v>116</v>
      </c>
    </row>
    <row r="53" spans="1:5" ht="51">
      <c r="A53" s="30" t="s">
        <v>42</v>
      </c>
      <c r="E53" s="31" t="s">
        <v>117</v>
      </c>
    </row>
    <row r="54" spans="1:5" ht="12.75">
      <c r="A54" t="s">
        <v>43</v>
      </c>
      <c r="E54" s="29" t="s">
        <v>37</v>
      </c>
    </row>
    <row r="55" spans="1:16" ht="12.75">
      <c r="A55" s="19" t="s">
        <v>35</v>
      </c>
      <c s="23" t="s">
        <v>118</v>
      </c>
      <c s="23" t="s">
        <v>119</v>
      </c>
      <c s="19" t="s">
        <v>37</v>
      </c>
      <c s="24" t="s">
        <v>120</v>
      </c>
      <c s="25" t="s">
        <v>96</v>
      </c>
      <c s="26">
        <v>5025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63.75">
      <c r="A56" s="28" t="s">
        <v>40</v>
      </c>
      <c r="E56" s="29" t="s">
        <v>121</v>
      </c>
    </row>
    <row r="57" spans="1:5" ht="63.75">
      <c r="A57" s="30" t="s">
        <v>42</v>
      </c>
      <c r="E57" s="31" t="s">
        <v>122</v>
      </c>
    </row>
    <row r="58" spans="1:5" ht="12.75">
      <c r="A58" t="s">
        <v>43</v>
      </c>
      <c r="E58" s="29" t="s">
        <v>37</v>
      </c>
    </row>
    <row r="59" spans="1:16" ht="12.75">
      <c r="A59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96</v>
      </c>
      <c s="26">
        <v>9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63.75">
      <c r="A60" s="28" t="s">
        <v>40</v>
      </c>
      <c r="E60" s="29" t="s">
        <v>126</v>
      </c>
    </row>
    <row r="61" spans="1:5" ht="38.25">
      <c r="A61" s="30" t="s">
        <v>42</v>
      </c>
      <c r="E61" s="31" t="s">
        <v>127</v>
      </c>
    </row>
    <row r="62" spans="1:5" ht="12.75">
      <c r="A62" t="s">
        <v>43</v>
      </c>
      <c r="E62" s="29" t="s">
        <v>37</v>
      </c>
    </row>
    <row r="63" spans="1:16" ht="12.75">
      <c r="A63" s="19" t="s">
        <v>35</v>
      </c>
      <c s="23" t="s">
        <v>128</v>
      </c>
      <c s="23" t="s">
        <v>124</v>
      </c>
      <c s="19" t="s">
        <v>19</v>
      </c>
      <c s="24" t="s">
        <v>125</v>
      </c>
      <c s="25" t="s">
        <v>96</v>
      </c>
      <c s="26">
        <v>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51">
      <c r="A64" s="28" t="s">
        <v>40</v>
      </c>
      <c r="E64" s="29" t="s">
        <v>129</v>
      </c>
    </row>
    <row r="65" spans="1:5" ht="12.75">
      <c r="A65" s="30" t="s">
        <v>42</v>
      </c>
      <c r="E65" s="31" t="s">
        <v>130</v>
      </c>
    </row>
    <row r="66" spans="1:5" ht="12.75">
      <c r="A66" t="s">
        <v>43</v>
      </c>
      <c r="E66" s="29" t="s">
        <v>37</v>
      </c>
    </row>
    <row r="67" spans="1:16" ht="12.75">
      <c r="A67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96</v>
      </c>
      <c s="26">
        <v>20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51">
      <c r="A68" s="28" t="s">
        <v>40</v>
      </c>
      <c r="E68" s="29" t="s">
        <v>134</v>
      </c>
    </row>
    <row r="69" spans="1:5" ht="12.75">
      <c r="A69" s="30" t="s">
        <v>42</v>
      </c>
      <c r="E69" s="31" t="s">
        <v>135</v>
      </c>
    </row>
    <row r="70" spans="1:5" ht="12.75">
      <c r="A70" t="s">
        <v>43</v>
      </c>
      <c r="E70" s="29" t="s">
        <v>37</v>
      </c>
    </row>
    <row r="71" spans="1:16" ht="12.75">
      <c r="A71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85</v>
      </c>
      <c s="26">
        <v>3.375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63.75">
      <c r="A72" s="28" t="s">
        <v>40</v>
      </c>
      <c r="E72" s="29" t="s">
        <v>139</v>
      </c>
    </row>
    <row r="73" spans="1:5" ht="25.5">
      <c r="A73" s="30" t="s">
        <v>42</v>
      </c>
      <c r="E73" s="31" t="s">
        <v>140</v>
      </c>
    </row>
    <row r="74" spans="1:5" ht="12.75">
      <c r="A74" t="s">
        <v>43</v>
      </c>
      <c r="E74" s="29" t="s">
        <v>37</v>
      </c>
    </row>
    <row r="75" spans="1:16" ht="12.75">
      <c r="A75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85</v>
      </c>
      <c s="26">
        <v>14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51">
      <c r="A76" s="28" t="s">
        <v>40</v>
      </c>
      <c r="E76" s="29" t="s">
        <v>144</v>
      </c>
    </row>
    <row r="77" spans="1:5" ht="12.75">
      <c r="A77" s="30" t="s">
        <v>42</v>
      </c>
      <c r="E77" s="31" t="s">
        <v>145</v>
      </c>
    </row>
    <row r="78" spans="1:5" ht="318.75">
      <c r="A78" t="s">
        <v>43</v>
      </c>
      <c r="E78" s="29" t="s">
        <v>146</v>
      </c>
    </row>
    <row r="79" spans="1:16" ht="12.75">
      <c r="A79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85</v>
      </c>
      <c s="26">
        <v>2.6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150</v>
      </c>
    </row>
    <row r="81" spans="1:5" ht="102">
      <c r="A81" s="30" t="s">
        <v>42</v>
      </c>
      <c r="E81" s="31" t="s">
        <v>151</v>
      </c>
    </row>
    <row r="82" spans="1:5" ht="12.75">
      <c r="A82" t="s">
        <v>43</v>
      </c>
      <c r="E82" s="29" t="s">
        <v>37</v>
      </c>
    </row>
    <row r="83" spans="1:16" ht="12.75">
      <c r="A83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85</v>
      </c>
      <c s="26">
        <v>14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76.5">
      <c r="A84" s="28" t="s">
        <v>40</v>
      </c>
      <c r="E84" s="29" t="s">
        <v>155</v>
      </c>
    </row>
    <row r="85" spans="1:5" ht="63.75">
      <c r="A85" s="30" t="s">
        <v>42</v>
      </c>
      <c r="E85" s="31" t="s">
        <v>156</v>
      </c>
    </row>
    <row r="86" spans="1:5" ht="12.75">
      <c r="A86" t="s">
        <v>43</v>
      </c>
      <c r="E86" s="29" t="s">
        <v>37</v>
      </c>
    </row>
    <row r="87" spans="1:16" ht="12.75">
      <c r="A87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160</v>
      </c>
      <c s="26">
        <v>5554.5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51">
      <c r="A88" s="28" t="s">
        <v>40</v>
      </c>
      <c r="E88" s="29" t="s">
        <v>161</v>
      </c>
    </row>
    <row r="89" spans="1:5" ht="25.5">
      <c r="A89" s="30" t="s">
        <v>42</v>
      </c>
      <c r="E89" s="31" t="s">
        <v>162</v>
      </c>
    </row>
    <row r="90" spans="1:5" ht="12.75">
      <c r="A90" t="s">
        <v>43</v>
      </c>
      <c r="E90" s="29" t="s">
        <v>37</v>
      </c>
    </row>
    <row r="91" spans="1:18" ht="12.75" customHeight="1">
      <c r="A91" s="5" t="s">
        <v>33</v>
      </c>
      <c s="5"/>
      <c s="35" t="s">
        <v>13</v>
      </c>
      <c s="5"/>
      <c s="21" t="s">
        <v>163</v>
      </c>
      <c s="5"/>
      <c s="5"/>
      <c s="5"/>
      <c s="36">
        <f>0+Q91</f>
      </c>
      <c r="O91">
        <f>0+R91</f>
      </c>
      <c r="Q91">
        <f>0+I92</f>
      </c>
      <c>
        <f>0+O92</f>
      </c>
    </row>
    <row r="92" spans="1:16" ht="12.75">
      <c r="A92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160</v>
      </c>
      <c s="26">
        <v>7406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51">
      <c r="A93" s="28" t="s">
        <v>40</v>
      </c>
      <c r="E93" s="29" t="s">
        <v>167</v>
      </c>
    </row>
    <row r="94" spans="1:5" ht="25.5">
      <c r="A94" s="30" t="s">
        <v>42</v>
      </c>
      <c r="E94" s="31" t="s">
        <v>168</v>
      </c>
    </row>
    <row r="95" spans="1:5" ht="12.75">
      <c r="A95" t="s">
        <v>43</v>
      </c>
      <c r="E95" s="29" t="s">
        <v>37</v>
      </c>
    </row>
    <row r="96" spans="1:18" ht="12.75" customHeight="1">
      <c r="A96" s="5" t="s">
        <v>33</v>
      </c>
      <c s="5"/>
      <c s="35" t="s">
        <v>23</v>
      </c>
      <c s="5"/>
      <c s="21" t="s">
        <v>169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85</v>
      </c>
      <c s="26">
        <v>3.6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38.25">
      <c r="A98" s="28" t="s">
        <v>40</v>
      </c>
      <c r="E98" s="29" t="s">
        <v>173</v>
      </c>
    </row>
    <row r="99" spans="1:5" ht="76.5">
      <c r="A99" s="30" t="s">
        <v>42</v>
      </c>
      <c r="E99" s="31" t="s">
        <v>174</v>
      </c>
    </row>
    <row r="100" spans="1:5" ht="12.75">
      <c r="A100" t="s">
        <v>43</v>
      </c>
      <c r="E100" s="29" t="s">
        <v>37</v>
      </c>
    </row>
    <row r="101" spans="1:16" ht="12.75">
      <c r="A101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85</v>
      </c>
      <c s="26">
        <v>4.125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178</v>
      </c>
    </row>
    <row r="103" spans="1:5" ht="63.75">
      <c r="A103" s="30" t="s">
        <v>42</v>
      </c>
      <c r="E103" s="31" t="s">
        <v>179</v>
      </c>
    </row>
    <row r="104" spans="1:5" ht="12.75">
      <c r="A104" t="s">
        <v>43</v>
      </c>
      <c r="E104" s="29" t="s">
        <v>37</v>
      </c>
    </row>
    <row r="105" spans="1:16" ht="12.75">
      <c r="A105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85</v>
      </c>
      <c s="26">
        <v>2.75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183</v>
      </c>
    </row>
    <row r="107" spans="1:5" ht="63.75">
      <c r="A107" s="30" t="s">
        <v>42</v>
      </c>
      <c r="E107" s="31" t="s">
        <v>184</v>
      </c>
    </row>
    <row r="108" spans="1:5" ht="12.75">
      <c r="A108" t="s">
        <v>43</v>
      </c>
      <c r="E108" s="29" t="s">
        <v>37</v>
      </c>
    </row>
    <row r="109" spans="1:16" ht="12.75">
      <c r="A109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85</v>
      </c>
      <c s="26">
        <v>4.8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38.25">
      <c r="A110" s="28" t="s">
        <v>40</v>
      </c>
      <c r="E110" s="29" t="s">
        <v>188</v>
      </c>
    </row>
    <row r="111" spans="1:5" ht="76.5">
      <c r="A111" s="30" t="s">
        <v>42</v>
      </c>
      <c r="E111" s="31" t="s">
        <v>189</v>
      </c>
    </row>
    <row r="112" spans="1:5" ht="12.75">
      <c r="A112" t="s">
        <v>43</v>
      </c>
      <c r="E112" s="29" t="s">
        <v>37</v>
      </c>
    </row>
    <row r="113" spans="1:18" ht="12.75" customHeight="1">
      <c r="A113" s="5" t="s">
        <v>33</v>
      </c>
      <c s="5"/>
      <c s="35" t="s">
        <v>25</v>
      </c>
      <c s="5"/>
      <c s="21" t="s">
        <v>190</v>
      </c>
      <c s="5"/>
      <c s="5"/>
      <c s="5"/>
      <c s="36">
        <f>0+Q113</f>
      </c>
      <c r="O113">
        <f>0+R113</f>
      </c>
      <c r="Q113">
        <f>0+I114+I118+I122+I126+I130+I134+I138+I142+I146</f>
      </c>
      <c>
        <f>0+O114+O118+O122+O126+O130+O134+O138+O142+O146</f>
      </c>
    </row>
    <row r="114" spans="1:16" ht="12.75">
      <c r="A114" s="19" t="s">
        <v>35</v>
      </c>
      <c s="23" t="s">
        <v>191</v>
      </c>
      <c s="23" t="s">
        <v>192</v>
      </c>
      <c s="19" t="s">
        <v>19</v>
      </c>
      <c s="24" t="s">
        <v>193</v>
      </c>
      <c s="25" t="s">
        <v>85</v>
      </c>
      <c s="26">
        <v>2221.8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51">
      <c r="A115" s="28" t="s">
        <v>40</v>
      </c>
      <c r="E115" s="29" t="s">
        <v>161</v>
      </c>
    </row>
    <row r="116" spans="1:5" ht="25.5">
      <c r="A116" s="30" t="s">
        <v>42</v>
      </c>
      <c r="E116" s="31" t="s">
        <v>194</v>
      </c>
    </row>
    <row r="117" spans="1:5" ht="12.75">
      <c r="A117" t="s">
        <v>43</v>
      </c>
      <c r="E117" s="29" t="s">
        <v>37</v>
      </c>
    </row>
    <row r="118" spans="1:16" ht="12.75">
      <c r="A118" s="19" t="s">
        <v>35</v>
      </c>
      <c s="23" t="s">
        <v>195</v>
      </c>
      <c s="23" t="s">
        <v>192</v>
      </c>
      <c s="19" t="s">
        <v>13</v>
      </c>
      <c s="24" t="s">
        <v>193</v>
      </c>
      <c s="25" t="s">
        <v>85</v>
      </c>
      <c s="26">
        <v>2177.364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63.75">
      <c r="A119" s="28" t="s">
        <v>40</v>
      </c>
      <c r="E119" s="29" t="s">
        <v>196</v>
      </c>
    </row>
    <row r="120" spans="1:5" ht="25.5">
      <c r="A120" s="30" t="s">
        <v>42</v>
      </c>
      <c r="E120" s="31" t="s">
        <v>197</v>
      </c>
    </row>
    <row r="121" spans="1:5" ht="51">
      <c r="A121" t="s">
        <v>43</v>
      </c>
      <c r="E121" s="29" t="s">
        <v>198</v>
      </c>
    </row>
    <row r="122" spans="1:16" ht="12.75">
      <c r="A122" s="19" t="s">
        <v>35</v>
      </c>
      <c s="23" t="s">
        <v>199</v>
      </c>
      <c s="23" t="s">
        <v>200</v>
      </c>
      <c s="19" t="s">
        <v>37</v>
      </c>
      <c s="24" t="s">
        <v>201</v>
      </c>
      <c s="25" t="s">
        <v>160</v>
      </c>
      <c s="26">
        <v>32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38.25">
      <c r="A123" s="28" t="s">
        <v>40</v>
      </c>
      <c r="E123" s="29" t="s">
        <v>202</v>
      </c>
    </row>
    <row r="124" spans="1:5" ht="89.25">
      <c r="A124" s="30" t="s">
        <v>42</v>
      </c>
      <c r="E124" s="31" t="s">
        <v>203</v>
      </c>
    </row>
    <row r="125" spans="1:5" ht="102">
      <c r="A125" t="s">
        <v>43</v>
      </c>
      <c r="E125" s="29" t="s">
        <v>204</v>
      </c>
    </row>
    <row r="126" spans="1:16" ht="12.75">
      <c r="A126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160</v>
      </c>
      <c s="26">
        <v>4628.75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76.5">
      <c r="A127" s="28" t="s">
        <v>40</v>
      </c>
      <c r="E127" s="29" t="s">
        <v>208</v>
      </c>
    </row>
    <row r="128" spans="1:5" ht="25.5">
      <c r="A128" s="30" t="s">
        <v>42</v>
      </c>
      <c r="E128" s="31" t="s">
        <v>209</v>
      </c>
    </row>
    <row r="129" spans="1:5" ht="12.75">
      <c r="A129" t="s">
        <v>43</v>
      </c>
      <c r="E129" s="29" t="s">
        <v>37</v>
      </c>
    </row>
    <row r="130" spans="1:16" ht="12.75">
      <c r="A130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160</v>
      </c>
      <c s="26">
        <v>30088.6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25.5">
      <c r="A131" s="28" t="s">
        <v>40</v>
      </c>
      <c r="E131" s="29" t="s">
        <v>213</v>
      </c>
    </row>
    <row r="132" spans="1:5" ht="63.75">
      <c r="A132" s="30" t="s">
        <v>42</v>
      </c>
      <c r="E132" s="31" t="s">
        <v>214</v>
      </c>
    </row>
    <row r="133" spans="1:5" ht="12.75">
      <c r="A133" t="s">
        <v>43</v>
      </c>
      <c r="E133" s="29" t="s">
        <v>37</v>
      </c>
    </row>
    <row r="134" spans="1:16" ht="12.75">
      <c r="A134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160</v>
      </c>
      <c s="26">
        <v>14260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218</v>
      </c>
    </row>
    <row r="136" spans="1:5" ht="102">
      <c r="A136" s="30" t="s">
        <v>42</v>
      </c>
      <c r="E136" s="31" t="s">
        <v>219</v>
      </c>
    </row>
    <row r="137" spans="1:5" ht="12.75">
      <c r="A137" t="s">
        <v>43</v>
      </c>
      <c r="E137" s="29" t="s">
        <v>37</v>
      </c>
    </row>
    <row r="138" spans="1:16" ht="12.75">
      <c r="A138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160</v>
      </c>
      <c s="26">
        <v>14687.8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223</v>
      </c>
    </row>
    <row r="140" spans="1:5" ht="102">
      <c r="A140" s="30" t="s">
        <v>42</v>
      </c>
      <c r="E140" s="31" t="s">
        <v>224</v>
      </c>
    </row>
    <row r="141" spans="1:5" ht="12.75">
      <c r="A141" t="s">
        <v>43</v>
      </c>
      <c r="E141" s="29" t="s">
        <v>37</v>
      </c>
    </row>
    <row r="142" spans="1:16" ht="12.75">
      <c r="A142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160</v>
      </c>
      <c s="26">
        <v>4628.75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63.75">
      <c r="A143" s="28" t="s">
        <v>40</v>
      </c>
      <c r="E143" s="29" t="s">
        <v>228</v>
      </c>
    </row>
    <row r="144" spans="1:5" ht="25.5">
      <c r="A144" s="30" t="s">
        <v>42</v>
      </c>
      <c r="E144" s="31" t="s">
        <v>209</v>
      </c>
    </row>
    <row r="145" spans="1:5" ht="12.75">
      <c r="A145" t="s">
        <v>43</v>
      </c>
      <c r="E145" s="29" t="s">
        <v>37</v>
      </c>
    </row>
    <row r="146" spans="1:16" ht="12.75">
      <c r="A146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96</v>
      </c>
      <c s="26">
        <v>210.4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232</v>
      </c>
    </row>
    <row r="148" spans="1:5" ht="127.5">
      <c r="A148" s="30" t="s">
        <v>42</v>
      </c>
      <c r="E148" s="31" t="s">
        <v>233</v>
      </c>
    </row>
    <row r="149" spans="1:5" ht="12.75">
      <c r="A149" t="s">
        <v>43</v>
      </c>
      <c r="E149" s="29" t="s">
        <v>37</v>
      </c>
    </row>
    <row r="150" spans="1:18" ht="12.75" customHeight="1">
      <c r="A150" s="5" t="s">
        <v>33</v>
      </c>
      <c s="5"/>
      <c s="35" t="s">
        <v>65</v>
      </c>
      <c s="5"/>
      <c s="21" t="s">
        <v>234</v>
      </c>
      <c s="5"/>
      <c s="5"/>
      <c s="5"/>
      <c s="36">
        <f>0+Q150</f>
      </c>
      <c r="O150">
        <f>0+R150</f>
      </c>
      <c r="Q150">
        <f>0+I151+I155</f>
      </c>
      <c>
        <f>0+O151+O155</f>
      </c>
    </row>
    <row r="151" spans="1:16" ht="12.75">
      <c r="A151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62</v>
      </c>
      <c s="26">
        <v>1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238</v>
      </c>
    </row>
    <row r="153" spans="1:5" ht="12.75">
      <c r="A153" s="30" t="s">
        <v>42</v>
      </c>
      <c r="E153" s="31" t="s">
        <v>37</v>
      </c>
    </row>
    <row r="154" spans="1:5" ht="12.75">
      <c r="A154" t="s">
        <v>43</v>
      </c>
      <c r="E154" s="29" t="s">
        <v>37</v>
      </c>
    </row>
    <row r="155" spans="1:16" ht="12.75">
      <c r="A155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85</v>
      </c>
      <c s="26">
        <v>4.25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38.25">
      <c r="A156" s="28" t="s">
        <v>40</v>
      </c>
      <c r="E156" s="29" t="s">
        <v>242</v>
      </c>
    </row>
    <row r="157" spans="1:5" ht="63.75">
      <c r="A157" s="30" t="s">
        <v>42</v>
      </c>
      <c r="E157" s="31" t="s">
        <v>243</v>
      </c>
    </row>
    <row r="158" spans="1:5" ht="12.75">
      <c r="A158" t="s">
        <v>43</v>
      </c>
      <c r="E158" s="29" t="s">
        <v>37</v>
      </c>
    </row>
    <row r="159" spans="1:18" ht="12.75" customHeight="1">
      <c r="A159" s="5" t="s">
        <v>33</v>
      </c>
      <c s="5"/>
      <c s="35" t="s">
        <v>30</v>
      </c>
      <c s="5"/>
      <c s="21" t="s">
        <v>244</v>
      </c>
      <c s="5"/>
      <c s="5"/>
      <c s="5"/>
      <c s="36">
        <f>0+Q159</f>
      </c>
      <c r="O159">
        <f>0+R159</f>
      </c>
      <c r="Q159">
        <f>0+I160+I164+I168+I172+I176+I180+I184+I188+I192+I196+I200+I204</f>
      </c>
      <c>
        <f>0+O160+O164+O168+O172+O176+O180+O184+O188+O192+O196+O200+O204</f>
      </c>
    </row>
    <row r="160" spans="1:16" ht="25.5">
      <c r="A160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96</v>
      </c>
      <c s="26">
        <v>90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38.25">
      <c r="A161" s="28" t="s">
        <v>40</v>
      </c>
      <c r="E161" s="29" t="s">
        <v>248</v>
      </c>
    </row>
    <row r="162" spans="1:5" ht="25.5">
      <c r="A162" s="30" t="s">
        <v>42</v>
      </c>
      <c r="E162" s="31" t="s">
        <v>249</v>
      </c>
    </row>
    <row r="163" spans="1:5" ht="12.75">
      <c r="A163" t="s">
        <v>43</v>
      </c>
      <c r="E163" s="29" t="s">
        <v>37</v>
      </c>
    </row>
    <row r="164" spans="1:16" ht="25.5">
      <c r="A164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96</v>
      </c>
      <c s="26">
        <v>90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25.5">
      <c r="A165" s="28" t="s">
        <v>40</v>
      </c>
      <c r="E165" s="29" t="s">
        <v>253</v>
      </c>
    </row>
    <row r="166" spans="1:5" ht="25.5">
      <c r="A166" s="30" t="s">
        <v>42</v>
      </c>
      <c r="E166" s="31" t="s">
        <v>249</v>
      </c>
    </row>
    <row r="167" spans="1:5" ht="12.75">
      <c r="A167" t="s">
        <v>43</v>
      </c>
      <c r="E167" s="29" t="s">
        <v>37</v>
      </c>
    </row>
    <row r="168" spans="1:16" ht="25.5">
      <c r="A168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62</v>
      </c>
      <c s="26">
        <v>6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38.25">
      <c r="A169" s="28" t="s">
        <v>40</v>
      </c>
      <c r="E169" s="29" t="s">
        <v>257</v>
      </c>
    </row>
    <row r="170" spans="1:5" ht="12.75">
      <c r="A170" s="30" t="s">
        <v>42</v>
      </c>
      <c r="E170" s="31" t="s">
        <v>37</v>
      </c>
    </row>
    <row r="171" spans="1:5" ht="12.75">
      <c r="A171" t="s">
        <v>43</v>
      </c>
      <c r="E171" s="29" t="s">
        <v>37</v>
      </c>
    </row>
    <row r="172" spans="1:16" ht="12.75">
      <c r="A172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62</v>
      </c>
      <c s="26">
        <v>6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38.25">
      <c r="A173" s="28" t="s">
        <v>40</v>
      </c>
      <c r="E173" s="29" t="s">
        <v>261</v>
      </c>
    </row>
    <row r="174" spans="1:5" ht="12.75">
      <c r="A174" s="30" t="s">
        <v>42</v>
      </c>
      <c r="E174" s="31" t="s">
        <v>37</v>
      </c>
    </row>
    <row r="175" spans="1:5" ht="12.75">
      <c r="A175" t="s">
        <v>43</v>
      </c>
      <c r="E175" s="29" t="s">
        <v>37</v>
      </c>
    </row>
    <row r="176" spans="1:16" ht="25.5">
      <c r="A176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62</v>
      </c>
      <c s="26">
        <v>4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265</v>
      </c>
    </row>
    <row r="178" spans="1:5" ht="12.75">
      <c r="A178" s="30" t="s">
        <v>42</v>
      </c>
      <c r="E178" s="31" t="s">
        <v>37</v>
      </c>
    </row>
    <row r="179" spans="1:5" ht="12.75">
      <c r="A179" t="s">
        <v>43</v>
      </c>
      <c r="E179" s="29" t="s">
        <v>37</v>
      </c>
    </row>
    <row r="180" spans="1:16" ht="12.75">
      <c r="A180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62</v>
      </c>
      <c s="26">
        <v>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269</v>
      </c>
    </row>
    <row r="182" spans="1:5" ht="12.75">
      <c r="A182" s="30" t="s">
        <v>42</v>
      </c>
      <c r="E182" s="31" t="s">
        <v>37</v>
      </c>
    </row>
    <row r="183" spans="1:5" ht="12.75">
      <c r="A183" t="s">
        <v>43</v>
      </c>
      <c r="E183" s="29" t="s">
        <v>37</v>
      </c>
    </row>
    <row r="184" spans="1:16" ht="25.5">
      <c r="A184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160</v>
      </c>
      <c s="26">
        <v>659.625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25.5">
      <c r="A185" s="28" t="s">
        <v>40</v>
      </c>
      <c r="E185" s="29" t="s">
        <v>273</v>
      </c>
    </row>
    <row r="186" spans="1:5" ht="63.75">
      <c r="A186" s="30" t="s">
        <v>42</v>
      </c>
      <c r="E186" s="31" t="s">
        <v>274</v>
      </c>
    </row>
    <row r="187" spans="1:5" ht="12.75">
      <c r="A187" t="s">
        <v>43</v>
      </c>
      <c r="E187" s="29" t="s">
        <v>37</v>
      </c>
    </row>
    <row r="188" spans="1:16" ht="25.5">
      <c r="A188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160</v>
      </c>
      <c s="26">
        <v>659.625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278</v>
      </c>
    </row>
    <row r="190" spans="1:5" ht="63.75">
      <c r="A190" s="30" t="s">
        <v>42</v>
      </c>
      <c r="E190" s="31" t="s">
        <v>274</v>
      </c>
    </row>
    <row r="191" spans="1:5" ht="12.75">
      <c r="A191" t="s">
        <v>43</v>
      </c>
      <c r="E191" s="29" t="s">
        <v>37</v>
      </c>
    </row>
    <row r="192" spans="1:16" ht="12.75">
      <c r="A19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96</v>
      </c>
      <c s="26">
        <v>33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25.5">
      <c r="A193" s="28" t="s">
        <v>40</v>
      </c>
      <c r="E193" s="29" t="s">
        <v>282</v>
      </c>
    </row>
    <row r="194" spans="1:5" ht="63.75">
      <c r="A194" s="30" t="s">
        <v>42</v>
      </c>
      <c r="E194" s="31" t="s">
        <v>283</v>
      </c>
    </row>
    <row r="195" spans="1:5" ht="12.75">
      <c r="A195" t="s">
        <v>43</v>
      </c>
      <c r="E195" s="29" t="s">
        <v>37</v>
      </c>
    </row>
    <row r="196" spans="1:16" ht="12.75">
      <c r="A196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96</v>
      </c>
      <c s="26">
        <v>35.4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287</v>
      </c>
    </row>
    <row r="198" spans="1:5" ht="63.75">
      <c r="A198" s="30" t="s">
        <v>42</v>
      </c>
      <c r="E198" s="31" t="s">
        <v>288</v>
      </c>
    </row>
    <row r="199" spans="1:5" ht="12.75">
      <c r="A199" t="s">
        <v>43</v>
      </c>
      <c r="E199" s="29" t="s">
        <v>37</v>
      </c>
    </row>
    <row r="200" spans="1:16" ht="12.75">
      <c r="A200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160</v>
      </c>
      <c s="26">
        <v>13822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292</v>
      </c>
    </row>
    <row r="202" spans="1:5" ht="12.75">
      <c r="A202" s="30" t="s">
        <v>42</v>
      </c>
      <c r="E202" s="31" t="s">
        <v>293</v>
      </c>
    </row>
    <row r="203" spans="1:5" ht="12.75">
      <c r="A203" t="s">
        <v>43</v>
      </c>
      <c r="E203" s="29" t="s">
        <v>37</v>
      </c>
    </row>
    <row r="204" spans="1:16" ht="12.75">
      <c r="A204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96</v>
      </c>
      <c s="26">
        <v>21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63.75">
      <c r="A205" s="28" t="s">
        <v>40</v>
      </c>
      <c r="E205" s="29" t="s">
        <v>297</v>
      </c>
    </row>
    <row r="206" spans="1:5" ht="63.75">
      <c r="A206" s="30" t="s">
        <v>42</v>
      </c>
      <c r="E206" s="31" t="s">
        <v>298</v>
      </c>
    </row>
    <row r="207" spans="1:5" ht="12.75">
      <c r="A207" t="s">
        <v>43</v>
      </c>
      <c r="E207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0+O9+O18+O27+O32+O37+O54+O59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299</v>
      </c>
      <c s="32">
        <f>0+I9+I18+I27+I32+I37+I54+I59</f>
      </c>
      <c r="O3" t="s">
        <v>9</v>
      </c>
      <c t="s">
        <v>13</v>
      </c>
    </row>
    <row r="4" spans="1:16" ht="15" customHeight="1">
      <c r="A4" t="s">
        <v>7</v>
      </c>
      <c s="8" t="s">
        <v>69</v>
      </c>
      <c s="9" t="s">
        <v>70</v>
      </c>
      <c s="1"/>
      <c s="10" t="s">
        <v>71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72</v>
      </c>
      <c s="12" t="s">
        <v>8</v>
      </c>
      <c s="13" t="s">
        <v>299</v>
      </c>
      <c s="5"/>
      <c s="14" t="s">
        <v>300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73</v>
      </c>
      <c s="19" t="s">
        <v>37</v>
      </c>
      <c s="24" t="s">
        <v>74</v>
      </c>
      <c s="25" t="s">
        <v>75</v>
      </c>
      <c s="26">
        <v>7.5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78</v>
      </c>
    </row>
    <row r="12" spans="1:5" ht="25.5">
      <c r="A12" s="30" t="s">
        <v>42</v>
      </c>
      <c r="E12" s="31" t="s">
        <v>301</v>
      </c>
    </row>
    <row r="13" spans="1:5" ht="12.75">
      <c r="A13" t="s">
        <v>43</v>
      </c>
      <c r="E13" s="29" t="s">
        <v>37</v>
      </c>
    </row>
    <row r="14" spans="1:16" ht="12.75">
      <c r="A14" s="19" t="s">
        <v>35</v>
      </c>
      <c s="23" t="s">
        <v>13</v>
      </c>
      <c s="23" t="s">
        <v>73</v>
      </c>
      <c s="19" t="s">
        <v>19</v>
      </c>
      <c s="24" t="s">
        <v>74</v>
      </c>
      <c s="25" t="s">
        <v>75</v>
      </c>
      <c s="26">
        <v>6.72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80</v>
      </c>
    </row>
    <row r="16" spans="1:5" ht="25.5">
      <c r="A16" s="30" t="s">
        <v>42</v>
      </c>
      <c r="E16" s="31" t="s">
        <v>302</v>
      </c>
    </row>
    <row r="17" spans="1:5" ht="12.75">
      <c r="A17" t="s">
        <v>43</v>
      </c>
      <c r="E17" s="29" t="s">
        <v>37</v>
      </c>
    </row>
    <row r="18" spans="1:18" ht="12.75" customHeight="1">
      <c r="A18" s="5" t="s">
        <v>33</v>
      </c>
      <c s="5"/>
      <c s="35" t="s">
        <v>19</v>
      </c>
      <c s="5"/>
      <c s="21" t="s">
        <v>82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25.5">
      <c r="A19" s="19" t="s">
        <v>35</v>
      </c>
      <c s="23" t="s">
        <v>12</v>
      </c>
      <c s="23" t="s">
        <v>83</v>
      </c>
      <c s="19" t="s">
        <v>37</v>
      </c>
      <c s="24" t="s">
        <v>84</v>
      </c>
      <c s="25" t="s">
        <v>85</v>
      </c>
      <c s="26">
        <v>3.75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51">
      <c r="A20" s="28" t="s">
        <v>40</v>
      </c>
      <c r="E20" s="29" t="s">
        <v>303</v>
      </c>
    </row>
    <row r="21" spans="1:5" ht="25.5">
      <c r="A21" s="30" t="s">
        <v>42</v>
      </c>
      <c r="E21" s="31" t="s">
        <v>304</v>
      </c>
    </row>
    <row r="22" spans="1:5" ht="12.75">
      <c r="A22" t="s">
        <v>43</v>
      </c>
      <c r="E22" s="29" t="s">
        <v>37</v>
      </c>
    </row>
    <row r="23" spans="1:16" ht="12.75">
      <c r="A23" s="19" t="s">
        <v>35</v>
      </c>
      <c s="23" t="s">
        <v>23</v>
      </c>
      <c s="23" t="s">
        <v>153</v>
      </c>
      <c s="19" t="s">
        <v>37</v>
      </c>
      <c s="24" t="s">
        <v>154</v>
      </c>
      <c s="25" t="s">
        <v>85</v>
      </c>
      <c s="26">
        <v>15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305</v>
      </c>
    </row>
    <row r="25" spans="1:5" ht="12.75">
      <c r="A25" s="30" t="s">
        <v>42</v>
      </c>
      <c r="E25" s="31" t="s">
        <v>306</v>
      </c>
    </row>
    <row r="26" spans="1:5" ht="12.75">
      <c r="A26" t="s">
        <v>43</v>
      </c>
      <c r="E26" s="29" t="s">
        <v>37</v>
      </c>
    </row>
    <row r="27" spans="1:18" ht="12.75" customHeight="1">
      <c r="A27" s="5" t="s">
        <v>33</v>
      </c>
      <c s="5"/>
      <c s="35" t="s">
        <v>13</v>
      </c>
      <c s="5"/>
      <c s="21" t="s">
        <v>163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9" t="s">
        <v>35</v>
      </c>
      <c s="23" t="s">
        <v>25</v>
      </c>
      <c s="23" t="s">
        <v>307</v>
      </c>
      <c s="19" t="s">
        <v>37</v>
      </c>
      <c s="24" t="s">
        <v>308</v>
      </c>
      <c s="25" t="s">
        <v>85</v>
      </c>
      <c s="26">
        <v>0.8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25.5">
      <c r="A29" s="28" t="s">
        <v>40</v>
      </c>
      <c r="E29" s="29" t="s">
        <v>309</v>
      </c>
    </row>
    <row r="30" spans="1:5" ht="25.5">
      <c r="A30" s="30" t="s">
        <v>42</v>
      </c>
      <c r="E30" s="31" t="s">
        <v>310</v>
      </c>
    </row>
    <row r="31" spans="1:5" ht="12.75">
      <c r="A31" t="s">
        <v>43</v>
      </c>
      <c r="E31" s="29" t="s">
        <v>37</v>
      </c>
    </row>
    <row r="32" spans="1:18" ht="12.75" customHeight="1">
      <c r="A32" s="5" t="s">
        <v>33</v>
      </c>
      <c s="5"/>
      <c s="35" t="s">
        <v>12</v>
      </c>
      <c s="5"/>
      <c s="21" t="s">
        <v>311</v>
      </c>
      <c s="5"/>
      <c s="5"/>
      <c s="5"/>
      <c s="36">
        <f>0+Q32</f>
      </c>
      <c r="O32">
        <f>0+R32</f>
      </c>
      <c r="Q32">
        <f>0+I33</f>
      </c>
      <c>
        <f>0+O33</f>
      </c>
    </row>
    <row r="33" spans="1:16" ht="12.75">
      <c r="A33" s="19" t="s">
        <v>35</v>
      </c>
      <c s="23" t="s">
        <v>27</v>
      </c>
      <c s="23" t="s">
        <v>312</v>
      </c>
      <c s="19" t="s">
        <v>37</v>
      </c>
      <c s="24" t="s">
        <v>313</v>
      </c>
      <c s="25" t="s">
        <v>85</v>
      </c>
      <c s="26">
        <v>0.945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314</v>
      </c>
    </row>
    <row r="35" spans="1:5" ht="12.75">
      <c r="A35" s="30" t="s">
        <v>42</v>
      </c>
      <c r="E35" s="31" t="s">
        <v>315</v>
      </c>
    </row>
    <row r="36" spans="1:5" ht="12.75">
      <c r="A36" t="s">
        <v>43</v>
      </c>
      <c r="E36" s="29" t="s">
        <v>37</v>
      </c>
    </row>
    <row r="37" spans="1:18" ht="12.75" customHeight="1">
      <c r="A37" s="5" t="s">
        <v>33</v>
      </c>
      <c s="5"/>
      <c s="35" t="s">
        <v>23</v>
      </c>
      <c s="5"/>
      <c s="21" t="s">
        <v>169</v>
      </c>
      <c s="5"/>
      <c s="5"/>
      <c s="5"/>
      <c s="36">
        <f>0+Q37</f>
      </c>
      <c r="O37">
        <f>0+R37</f>
      </c>
      <c r="Q37">
        <f>0+I38+I42+I46+I50</f>
      </c>
      <c>
        <f>0+O38+O42+O46+O50</f>
      </c>
    </row>
    <row r="38" spans="1:16" ht="12.75">
      <c r="A38" s="19" t="s">
        <v>35</v>
      </c>
      <c s="23" t="s">
        <v>59</v>
      </c>
      <c s="23" t="s">
        <v>171</v>
      </c>
      <c s="19" t="s">
        <v>37</v>
      </c>
      <c s="24" t="s">
        <v>172</v>
      </c>
      <c s="25" t="s">
        <v>85</v>
      </c>
      <c s="26">
        <v>1.2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316</v>
      </c>
    </row>
    <row r="40" spans="1:5" ht="25.5">
      <c r="A40" s="30" t="s">
        <v>42</v>
      </c>
      <c r="E40" s="31" t="s">
        <v>317</v>
      </c>
    </row>
    <row r="41" spans="1:5" ht="12.75">
      <c r="A41" t="s">
        <v>43</v>
      </c>
      <c r="E41" s="29" t="s">
        <v>37</v>
      </c>
    </row>
    <row r="42" spans="1:16" ht="12.75">
      <c r="A42" s="19" t="s">
        <v>35</v>
      </c>
      <c s="23" t="s">
        <v>65</v>
      </c>
      <c s="23" t="s">
        <v>176</v>
      </c>
      <c s="19" t="s">
        <v>37</v>
      </c>
      <c s="24" t="s">
        <v>177</v>
      </c>
      <c s="25" t="s">
        <v>85</v>
      </c>
      <c s="26">
        <v>2.2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318</v>
      </c>
    </row>
    <row r="44" spans="1:5" ht="12.75">
      <c r="A44" s="30" t="s">
        <v>42</v>
      </c>
      <c r="E44" s="31" t="s">
        <v>319</v>
      </c>
    </row>
    <row r="45" spans="1:5" ht="12.75">
      <c r="A45" t="s">
        <v>43</v>
      </c>
      <c r="E45" s="29" t="s">
        <v>37</v>
      </c>
    </row>
    <row r="46" spans="1:16" ht="12.75">
      <c r="A46" s="19" t="s">
        <v>35</v>
      </c>
      <c s="23" t="s">
        <v>30</v>
      </c>
      <c s="23" t="s">
        <v>181</v>
      </c>
      <c s="19" t="s">
        <v>37</v>
      </c>
      <c s="24" t="s">
        <v>182</v>
      </c>
      <c s="25" t="s">
        <v>85</v>
      </c>
      <c s="26">
        <v>1.3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320</v>
      </c>
    </row>
    <row r="48" spans="1:5" ht="12.75">
      <c r="A48" s="30" t="s">
        <v>42</v>
      </c>
      <c r="E48" s="31" t="s">
        <v>321</v>
      </c>
    </row>
    <row r="49" spans="1:5" ht="12.75">
      <c r="A49" t="s">
        <v>43</v>
      </c>
      <c r="E49" s="29" t="s">
        <v>37</v>
      </c>
    </row>
    <row r="50" spans="1:16" ht="12.75">
      <c r="A50" s="19" t="s">
        <v>35</v>
      </c>
      <c s="23" t="s">
        <v>32</v>
      </c>
      <c s="23" t="s">
        <v>186</v>
      </c>
      <c s="19" t="s">
        <v>37</v>
      </c>
      <c s="24" t="s">
        <v>187</v>
      </c>
      <c s="25" t="s">
        <v>85</v>
      </c>
      <c s="26">
        <v>1.6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322</v>
      </c>
    </row>
    <row r="52" spans="1:5" ht="25.5">
      <c r="A52" s="30" t="s">
        <v>42</v>
      </c>
      <c r="E52" s="31" t="s">
        <v>323</v>
      </c>
    </row>
    <row r="53" spans="1:5" ht="12.75">
      <c r="A53" t="s">
        <v>43</v>
      </c>
      <c r="E53" s="29" t="s">
        <v>37</v>
      </c>
    </row>
    <row r="54" spans="1:18" ht="12.75" customHeight="1">
      <c r="A54" s="5" t="s">
        <v>33</v>
      </c>
      <c s="5"/>
      <c s="35" t="s">
        <v>65</v>
      </c>
      <c s="5"/>
      <c s="21" t="s">
        <v>234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141</v>
      </c>
      <c s="23" t="s">
        <v>240</v>
      </c>
      <c s="19" t="s">
        <v>37</v>
      </c>
      <c s="24" t="s">
        <v>241</v>
      </c>
      <c s="25" t="s">
        <v>85</v>
      </c>
      <c s="26">
        <v>4.674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324</v>
      </c>
    </row>
    <row r="57" spans="1:5" ht="12.75">
      <c r="A57" s="30" t="s">
        <v>42</v>
      </c>
      <c r="E57" s="31" t="s">
        <v>325</v>
      </c>
    </row>
    <row r="58" spans="1:5" ht="12.75">
      <c r="A58" t="s">
        <v>43</v>
      </c>
      <c r="E58" s="29" t="s">
        <v>37</v>
      </c>
    </row>
    <row r="59" spans="1:18" ht="12.75" customHeight="1">
      <c r="A59" s="5" t="s">
        <v>33</v>
      </c>
      <c s="5"/>
      <c s="35" t="s">
        <v>30</v>
      </c>
      <c s="5"/>
      <c s="21" t="s">
        <v>244</v>
      </c>
      <c s="5"/>
      <c s="5"/>
      <c s="5"/>
      <c s="36">
        <f>0+Q59</f>
      </c>
      <c r="O59">
        <f>0+R59</f>
      </c>
      <c r="Q59">
        <f>0+I60+I64+I68</f>
      </c>
      <c>
        <f>0+O60+O64+O68</f>
      </c>
    </row>
    <row r="60" spans="1:16" ht="12.75">
      <c r="A60" s="19" t="s">
        <v>35</v>
      </c>
      <c s="23" t="s">
        <v>147</v>
      </c>
      <c s="23" t="s">
        <v>326</v>
      </c>
      <c s="19" t="s">
        <v>37</v>
      </c>
      <c s="24" t="s">
        <v>327</v>
      </c>
      <c s="25" t="s">
        <v>62</v>
      </c>
      <c s="26">
        <v>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25.5">
      <c r="A62" s="30" t="s">
        <v>42</v>
      </c>
      <c r="E62" s="31" t="s">
        <v>328</v>
      </c>
    </row>
    <row r="63" spans="1:5" ht="409.5">
      <c r="A63" t="s">
        <v>43</v>
      </c>
      <c r="E63" s="29" t="s">
        <v>329</v>
      </c>
    </row>
    <row r="64" spans="1:16" ht="12.75">
      <c r="A64" s="19" t="s">
        <v>35</v>
      </c>
      <c s="23" t="s">
        <v>152</v>
      </c>
      <c s="23" t="s">
        <v>330</v>
      </c>
      <c s="19" t="s">
        <v>37</v>
      </c>
      <c s="24" t="s">
        <v>331</v>
      </c>
      <c s="25" t="s">
        <v>96</v>
      </c>
      <c s="26">
        <v>10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332</v>
      </c>
    </row>
    <row r="66" spans="1:5" ht="12.75">
      <c r="A66" s="30" t="s">
        <v>42</v>
      </c>
      <c r="E66" s="31" t="s">
        <v>37</v>
      </c>
    </row>
    <row r="67" spans="1:5" ht="12.75">
      <c r="A67" t="s">
        <v>43</v>
      </c>
      <c r="E67" s="29" t="s">
        <v>37</v>
      </c>
    </row>
    <row r="68" spans="1:16" ht="12.75">
      <c r="A68" s="19" t="s">
        <v>35</v>
      </c>
      <c s="23" t="s">
        <v>157</v>
      </c>
      <c s="23" t="s">
        <v>333</v>
      </c>
      <c s="19" t="s">
        <v>37</v>
      </c>
      <c s="24" t="s">
        <v>334</v>
      </c>
      <c s="25" t="s">
        <v>96</v>
      </c>
      <c s="26">
        <v>10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51">
      <c r="A69" s="28" t="s">
        <v>40</v>
      </c>
      <c r="E69" s="29" t="s">
        <v>335</v>
      </c>
    </row>
    <row r="70" spans="1:5" ht="12.75">
      <c r="A70" s="30" t="s">
        <v>42</v>
      </c>
      <c r="E70" s="31" t="s">
        <v>336</v>
      </c>
    </row>
    <row r="71" spans="1:5" ht="12.75">
      <c r="A71" t="s">
        <v>43</v>
      </c>
      <c r="E71" s="29" t="s">
        <v>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0+O8+O21+O110+O123+O128+O145+O198+O219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337</v>
      </c>
      <c s="32">
        <f>0+I8+I21+I110+I123+I128+I145+I198+I219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337</v>
      </c>
      <c s="5"/>
      <c s="14" t="s">
        <v>338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73</v>
      </c>
      <c s="19" t="s">
        <v>19</v>
      </c>
      <c s="24" t="s">
        <v>74</v>
      </c>
      <c s="25" t="s">
        <v>75</v>
      </c>
      <c s="26">
        <v>2715.42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339</v>
      </c>
    </row>
    <row r="11" spans="1:5" ht="63.75">
      <c r="A11" s="30" t="s">
        <v>42</v>
      </c>
      <c r="E11" s="31" t="s">
        <v>340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13</v>
      </c>
      <c s="23" t="s">
        <v>73</v>
      </c>
      <c s="19" t="s">
        <v>13</v>
      </c>
      <c s="24" t="s">
        <v>74</v>
      </c>
      <c s="25" t="s">
        <v>75</v>
      </c>
      <c s="26">
        <v>16.008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80</v>
      </c>
    </row>
    <row r="15" spans="1:5" ht="63.75">
      <c r="A15" s="30" t="s">
        <v>42</v>
      </c>
      <c r="E15" s="31" t="s">
        <v>341</v>
      </c>
    </row>
    <row r="16" spans="1:5" ht="12.75">
      <c r="A16" t="s">
        <v>43</v>
      </c>
      <c r="E16" s="29" t="s">
        <v>37</v>
      </c>
    </row>
    <row r="17" spans="1:16" ht="12.75">
      <c r="A17" s="19" t="s">
        <v>35</v>
      </c>
      <c s="23" t="s">
        <v>12</v>
      </c>
      <c s="23" t="s">
        <v>73</v>
      </c>
      <c s="19" t="s">
        <v>12</v>
      </c>
      <c s="24" t="s">
        <v>74</v>
      </c>
      <c s="25" t="s">
        <v>75</v>
      </c>
      <c s="26">
        <v>401.32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342</v>
      </c>
    </row>
    <row r="19" spans="1:5" ht="102">
      <c r="A19" s="30" t="s">
        <v>42</v>
      </c>
      <c r="E19" s="31" t="s">
        <v>343</v>
      </c>
    </row>
    <row r="20" spans="1:5" ht="12.75">
      <c r="A20" t="s">
        <v>43</v>
      </c>
      <c r="E20" s="29" t="s">
        <v>37</v>
      </c>
    </row>
    <row r="21" spans="1:18" ht="12.75" customHeight="1">
      <c r="A21" s="5" t="s">
        <v>33</v>
      </c>
      <c s="5"/>
      <c s="35" t="s">
        <v>19</v>
      </c>
      <c s="5"/>
      <c s="21" t="s">
        <v>82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25.5">
      <c r="A22" s="19" t="s">
        <v>35</v>
      </c>
      <c s="23" t="s">
        <v>23</v>
      </c>
      <c s="23" t="s">
        <v>83</v>
      </c>
      <c s="19" t="s">
        <v>37</v>
      </c>
      <c s="24" t="s">
        <v>84</v>
      </c>
      <c s="25" t="s">
        <v>85</v>
      </c>
      <c s="26">
        <v>713.44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89.25">
      <c r="A23" s="28" t="s">
        <v>40</v>
      </c>
      <c r="E23" s="29" t="s">
        <v>86</v>
      </c>
    </row>
    <row r="24" spans="1:5" ht="25.5">
      <c r="A24" s="30" t="s">
        <v>42</v>
      </c>
      <c r="E24" s="31" t="s">
        <v>344</v>
      </c>
    </row>
    <row r="25" spans="1:5" ht="12.75">
      <c r="A25" t="s">
        <v>43</v>
      </c>
      <c r="E25" s="29" t="s">
        <v>37</v>
      </c>
    </row>
    <row r="26" spans="1:16" ht="25.5">
      <c r="A26" s="19" t="s">
        <v>35</v>
      </c>
      <c s="23" t="s">
        <v>25</v>
      </c>
      <c s="23" t="s">
        <v>83</v>
      </c>
      <c s="19" t="s">
        <v>19</v>
      </c>
      <c s="24" t="s">
        <v>84</v>
      </c>
      <c s="25" t="s">
        <v>85</v>
      </c>
      <c s="26">
        <v>16.1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345</v>
      </c>
    </row>
    <row r="28" spans="1:5" ht="25.5">
      <c r="A28" s="30" t="s">
        <v>42</v>
      </c>
      <c r="E28" s="31" t="s">
        <v>346</v>
      </c>
    </row>
    <row r="29" spans="1:5" ht="12.75">
      <c r="A29" t="s">
        <v>43</v>
      </c>
      <c r="E29" s="29" t="s">
        <v>37</v>
      </c>
    </row>
    <row r="30" spans="1:16" ht="25.5">
      <c r="A30" s="19" t="s">
        <v>35</v>
      </c>
      <c s="23" t="s">
        <v>27</v>
      </c>
      <c s="23" t="s">
        <v>83</v>
      </c>
      <c s="19" t="s">
        <v>13</v>
      </c>
      <c s="24" t="s">
        <v>84</v>
      </c>
      <c s="25" t="s">
        <v>85</v>
      </c>
      <c s="26">
        <v>16.65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88</v>
      </c>
    </row>
    <row r="32" spans="1:5" ht="165.75">
      <c r="A32" s="30" t="s">
        <v>42</v>
      </c>
      <c r="E32" s="31" t="s">
        <v>347</v>
      </c>
    </row>
    <row r="33" spans="1:5" ht="12.75">
      <c r="A33" t="s">
        <v>43</v>
      </c>
      <c r="E33" s="29" t="s">
        <v>37</v>
      </c>
    </row>
    <row r="34" spans="1:16" ht="12.75">
      <c r="A34" s="19" t="s">
        <v>35</v>
      </c>
      <c s="23" t="s">
        <v>59</v>
      </c>
      <c s="23" t="s">
        <v>348</v>
      </c>
      <c s="19" t="s">
        <v>37</v>
      </c>
      <c s="24" t="s">
        <v>349</v>
      </c>
      <c s="25" t="s">
        <v>96</v>
      </c>
      <c s="26">
        <v>65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350</v>
      </c>
    </row>
    <row r="36" spans="1:5" ht="12.75">
      <c r="A36" s="30" t="s">
        <v>42</v>
      </c>
      <c r="E36" s="31" t="s">
        <v>351</v>
      </c>
    </row>
    <row r="37" spans="1:5" ht="12.75">
      <c r="A37" t="s">
        <v>43</v>
      </c>
      <c r="E37" s="29" t="s">
        <v>37</v>
      </c>
    </row>
    <row r="38" spans="1:16" ht="12.75">
      <c r="A38" s="19" t="s">
        <v>35</v>
      </c>
      <c s="23" t="s">
        <v>65</v>
      </c>
      <c s="23" t="s">
        <v>90</v>
      </c>
      <c s="19" t="s">
        <v>37</v>
      </c>
      <c s="24" t="s">
        <v>91</v>
      </c>
      <c s="25" t="s">
        <v>85</v>
      </c>
      <c s="26">
        <v>246.93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352</v>
      </c>
    </row>
    <row r="40" spans="1:5" ht="140.25">
      <c r="A40" s="30" t="s">
        <v>42</v>
      </c>
      <c r="E40" s="31" t="s">
        <v>353</v>
      </c>
    </row>
    <row r="41" spans="1:5" ht="12.75">
      <c r="A41" t="s">
        <v>43</v>
      </c>
      <c r="E41" s="29" t="s">
        <v>37</v>
      </c>
    </row>
    <row r="42" spans="1:16" ht="12.75">
      <c r="A42" s="19" t="s">
        <v>35</v>
      </c>
      <c s="23" t="s">
        <v>30</v>
      </c>
      <c s="23" t="s">
        <v>94</v>
      </c>
      <c s="19" t="s">
        <v>37</v>
      </c>
      <c s="24" t="s">
        <v>95</v>
      </c>
      <c s="25" t="s">
        <v>96</v>
      </c>
      <c s="26">
        <v>96.5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97</v>
      </c>
    </row>
    <row r="44" spans="1:5" ht="140.25">
      <c r="A44" s="30" t="s">
        <v>42</v>
      </c>
      <c r="E44" s="31" t="s">
        <v>354</v>
      </c>
    </row>
    <row r="45" spans="1:5" ht="25.5">
      <c r="A45" t="s">
        <v>43</v>
      </c>
      <c r="E45" s="29" t="s">
        <v>99</v>
      </c>
    </row>
    <row r="46" spans="1:16" ht="12.75">
      <c r="A46" s="19" t="s">
        <v>35</v>
      </c>
      <c s="23" t="s">
        <v>32</v>
      </c>
      <c s="23" t="s">
        <v>100</v>
      </c>
      <c s="19" t="s">
        <v>37</v>
      </c>
      <c s="24" t="s">
        <v>101</v>
      </c>
      <c s="25" t="s">
        <v>85</v>
      </c>
      <c s="26">
        <v>97.5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355</v>
      </c>
    </row>
    <row r="48" spans="1:5" ht="12.75">
      <c r="A48" s="30" t="s">
        <v>42</v>
      </c>
      <c r="E48" s="31" t="s">
        <v>356</v>
      </c>
    </row>
    <row r="49" spans="1:5" ht="12.75">
      <c r="A49" t="s">
        <v>43</v>
      </c>
      <c r="E49" s="29" t="s">
        <v>37</v>
      </c>
    </row>
    <row r="50" spans="1:16" ht="12.75">
      <c r="A50" s="19" t="s">
        <v>35</v>
      </c>
      <c s="23" t="s">
        <v>113</v>
      </c>
      <c s="23" t="s">
        <v>100</v>
      </c>
      <c s="19" t="s">
        <v>19</v>
      </c>
      <c s="24" t="s">
        <v>101</v>
      </c>
      <c s="25" t="s">
        <v>85</v>
      </c>
      <c s="26">
        <v>4.97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102</v>
      </c>
    </row>
    <row r="52" spans="1:5" ht="153">
      <c r="A52" s="30" t="s">
        <v>42</v>
      </c>
      <c r="E52" s="31" t="s">
        <v>357</v>
      </c>
    </row>
    <row r="53" spans="1:5" ht="12.75">
      <c r="A53" t="s">
        <v>43</v>
      </c>
      <c r="E53" s="29" t="s">
        <v>37</v>
      </c>
    </row>
    <row r="54" spans="1:16" ht="12.75">
      <c r="A54" s="19" t="s">
        <v>35</v>
      </c>
      <c s="23" t="s">
        <v>118</v>
      </c>
      <c s="23" t="s">
        <v>104</v>
      </c>
      <c s="19" t="s">
        <v>37</v>
      </c>
      <c s="24" t="s">
        <v>105</v>
      </c>
      <c s="25" t="s">
        <v>85</v>
      </c>
      <c s="26">
        <v>611.52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89.25">
      <c r="A55" s="28" t="s">
        <v>40</v>
      </c>
      <c r="E55" s="29" t="s">
        <v>358</v>
      </c>
    </row>
    <row r="56" spans="1:5" ht="25.5">
      <c r="A56" s="30" t="s">
        <v>42</v>
      </c>
      <c r="E56" s="31" t="s">
        <v>359</v>
      </c>
    </row>
    <row r="57" spans="1:5" ht="369.75">
      <c r="A57" t="s">
        <v>43</v>
      </c>
      <c r="E57" s="29" t="s">
        <v>108</v>
      </c>
    </row>
    <row r="58" spans="1:16" ht="12.75">
      <c r="A58" s="19" t="s">
        <v>35</v>
      </c>
      <c s="23" t="s">
        <v>123</v>
      </c>
      <c s="23" t="s">
        <v>109</v>
      </c>
      <c s="19" t="s">
        <v>37</v>
      </c>
      <c s="24" t="s">
        <v>110</v>
      </c>
      <c s="25" t="s">
        <v>85</v>
      </c>
      <c s="26">
        <v>4.97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111</v>
      </c>
    </row>
    <row r="60" spans="1:5" ht="153">
      <c r="A60" s="30" t="s">
        <v>42</v>
      </c>
      <c r="E60" s="31" t="s">
        <v>357</v>
      </c>
    </row>
    <row r="61" spans="1:5" ht="12.75">
      <c r="A61" t="s">
        <v>43</v>
      </c>
      <c r="E61" s="29" t="s">
        <v>37</v>
      </c>
    </row>
    <row r="62" spans="1:16" ht="12.75">
      <c r="A62" s="19" t="s">
        <v>35</v>
      </c>
      <c s="23" t="s">
        <v>128</v>
      </c>
      <c s="23" t="s">
        <v>114</v>
      </c>
      <c s="19" t="s">
        <v>37</v>
      </c>
      <c s="24" t="s">
        <v>115</v>
      </c>
      <c s="25" t="s">
        <v>85</v>
      </c>
      <c s="26">
        <v>59.95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51">
      <c r="A63" s="28" t="s">
        <v>40</v>
      </c>
      <c r="E63" s="29" t="s">
        <v>360</v>
      </c>
    </row>
    <row r="64" spans="1:5" ht="51">
      <c r="A64" s="30" t="s">
        <v>42</v>
      </c>
      <c r="E64" s="31" t="s">
        <v>361</v>
      </c>
    </row>
    <row r="65" spans="1:5" ht="12.75">
      <c r="A65" t="s">
        <v>43</v>
      </c>
      <c r="E65" s="29" t="s">
        <v>37</v>
      </c>
    </row>
    <row r="66" spans="1:16" ht="12.75">
      <c r="A66" s="19" t="s">
        <v>35</v>
      </c>
      <c s="23" t="s">
        <v>131</v>
      </c>
      <c s="23" t="s">
        <v>119</v>
      </c>
      <c s="19" t="s">
        <v>37</v>
      </c>
      <c s="24" t="s">
        <v>120</v>
      </c>
      <c s="25" t="s">
        <v>96</v>
      </c>
      <c s="26">
        <v>475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63.75">
      <c r="A67" s="28" t="s">
        <v>40</v>
      </c>
      <c r="E67" s="29" t="s">
        <v>362</v>
      </c>
    </row>
    <row r="68" spans="1:5" ht="51">
      <c r="A68" s="30" t="s">
        <v>42</v>
      </c>
      <c r="E68" s="31" t="s">
        <v>363</v>
      </c>
    </row>
    <row r="69" spans="1:5" ht="12.75">
      <c r="A69" t="s">
        <v>43</v>
      </c>
      <c r="E69" s="29" t="s">
        <v>37</v>
      </c>
    </row>
    <row r="70" spans="1:16" ht="12.75">
      <c r="A70" s="19" t="s">
        <v>35</v>
      </c>
      <c s="23" t="s">
        <v>136</v>
      </c>
      <c s="23" t="s">
        <v>124</v>
      </c>
      <c s="19" t="s">
        <v>37</v>
      </c>
      <c s="24" t="s">
        <v>125</v>
      </c>
      <c s="25" t="s">
        <v>96</v>
      </c>
      <c s="26">
        <v>6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63.75">
      <c r="A71" s="28" t="s">
        <v>40</v>
      </c>
      <c r="E71" s="29" t="s">
        <v>364</v>
      </c>
    </row>
    <row r="72" spans="1:5" ht="12.75">
      <c r="A72" s="30" t="s">
        <v>42</v>
      </c>
      <c r="E72" s="31" t="s">
        <v>365</v>
      </c>
    </row>
    <row r="73" spans="1:5" ht="12.75">
      <c r="A73" t="s">
        <v>43</v>
      </c>
      <c r="E73" s="29" t="s">
        <v>37</v>
      </c>
    </row>
    <row r="74" spans="1:16" ht="12.75">
      <c r="A74" s="19" t="s">
        <v>35</v>
      </c>
      <c s="23" t="s">
        <v>141</v>
      </c>
      <c s="23" t="s">
        <v>124</v>
      </c>
      <c s="19" t="s">
        <v>19</v>
      </c>
      <c s="24" t="s">
        <v>125</v>
      </c>
      <c s="25" t="s">
        <v>96</v>
      </c>
      <c s="26">
        <v>18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63.75">
      <c r="A75" s="28" t="s">
        <v>40</v>
      </c>
      <c r="E75" s="29" t="s">
        <v>366</v>
      </c>
    </row>
    <row r="76" spans="1:5" ht="38.25">
      <c r="A76" s="30" t="s">
        <v>42</v>
      </c>
      <c r="E76" s="31" t="s">
        <v>367</v>
      </c>
    </row>
    <row r="77" spans="1:5" ht="12.75">
      <c r="A77" t="s">
        <v>43</v>
      </c>
      <c r="E77" s="29" t="s">
        <v>37</v>
      </c>
    </row>
    <row r="78" spans="1:16" ht="12.75">
      <c r="A78" s="19" t="s">
        <v>35</v>
      </c>
      <c s="23" t="s">
        <v>147</v>
      </c>
      <c s="23" t="s">
        <v>137</v>
      </c>
      <c s="19" t="s">
        <v>37</v>
      </c>
      <c s="24" t="s">
        <v>138</v>
      </c>
      <c s="25" t="s">
        <v>85</v>
      </c>
      <c s="26">
        <v>13.5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76.5">
      <c r="A79" s="28" t="s">
        <v>40</v>
      </c>
      <c r="E79" s="29" t="s">
        <v>368</v>
      </c>
    </row>
    <row r="80" spans="1:5" ht="38.25">
      <c r="A80" s="30" t="s">
        <v>42</v>
      </c>
      <c r="E80" s="31" t="s">
        <v>369</v>
      </c>
    </row>
    <row r="81" spans="1:5" ht="12.75">
      <c r="A81" t="s">
        <v>43</v>
      </c>
      <c r="E81" s="29" t="s">
        <v>37</v>
      </c>
    </row>
    <row r="82" spans="1:16" ht="12.75">
      <c r="A82" s="19" t="s">
        <v>35</v>
      </c>
      <c s="23" t="s">
        <v>152</v>
      </c>
      <c s="23" t="s">
        <v>142</v>
      </c>
      <c s="19" t="s">
        <v>37</v>
      </c>
      <c s="24" t="s">
        <v>143</v>
      </c>
      <c s="25" t="s">
        <v>85</v>
      </c>
      <c s="26">
        <v>5.34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76.5">
      <c r="A83" s="28" t="s">
        <v>40</v>
      </c>
      <c r="E83" s="29" t="s">
        <v>370</v>
      </c>
    </row>
    <row r="84" spans="1:5" ht="51">
      <c r="A84" s="30" t="s">
        <v>42</v>
      </c>
      <c r="E84" s="31" t="s">
        <v>371</v>
      </c>
    </row>
    <row r="85" spans="1:5" ht="12.75">
      <c r="A85" t="s">
        <v>43</v>
      </c>
      <c r="E85" s="29" t="s">
        <v>37</v>
      </c>
    </row>
    <row r="86" spans="1:16" ht="12.75">
      <c r="A86" s="19" t="s">
        <v>35</v>
      </c>
      <c s="23" t="s">
        <v>157</v>
      </c>
      <c s="23" t="s">
        <v>148</v>
      </c>
      <c s="19" t="s">
        <v>37</v>
      </c>
      <c s="24" t="s">
        <v>149</v>
      </c>
      <c s="25" t="s">
        <v>85</v>
      </c>
      <c s="26">
        <v>4.97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150</v>
      </c>
    </row>
    <row r="88" spans="1:5" ht="153">
      <c r="A88" s="30" t="s">
        <v>42</v>
      </c>
      <c r="E88" s="31" t="s">
        <v>357</v>
      </c>
    </row>
    <row r="89" spans="1:5" ht="12.75">
      <c r="A89" t="s">
        <v>43</v>
      </c>
      <c r="E89" s="29" t="s">
        <v>37</v>
      </c>
    </row>
    <row r="90" spans="1:16" ht="12.75">
      <c r="A90" s="19" t="s">
        <v>35</v>
      </c>
      <c s="23" t="s">
        <v>164</v>
      </c>
      <c s="23" t="s">
        <v>153</v>
      </c>
      <c s="19" t="s">
        <v>37</v>
      </c>
      <c s="24" t="s">
        <v>154</v>
      </c>
      <c s="25" t="s">
        <v>85</v>
      </c>
      <c s="26">
        <v>7.1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51">
      <c r="A91" s="28" t="s">
        <v>40</v>
      </c>
      <c r="E91" s="29" t="s">
        <v>372</v>
      </c>
    </row>
    <row r="92" spans="1:5" ht="51">
      <c r="A92" s="30" t="s">
        <v>42</v>
      </c>
      <c r="E92" s="31" t="s">
        <v>373</v>
      </c>
    </row>
    <row r="93" spans="1:5" ht="12.75">
      <c r="A93" t="s">
        <v>43</v>
      </c>
      <c r="E93" s="29" t="s">
        <v>37</v>
      </c>
    </row>
    <row r="94" spans="1:16" ht="12.75">
      <c r="A94" s="19" t="s">
        <v>35</v>
      </c>
      <c s="23" t="s">
        <v>170</v>
      </c>
      <c s="23" t="s">
        <v>158</v>
      </c>
      <c s="19" t="s">
        <v>37</v>
      </c>
      <c s="24" t="s">
        <v>159</v>
      </c>
      <c s="25" t="s">
        <v>160</v>
      </c>
      <c s="26">
        <v>1528.8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51">
      <c r="A95" s="28" t="s">
        <v>40</v>
      </c>
      <c r="E95" s="29" t="s">
        <v>161</v>
      </c>
    </row>
    <row r="96" spans="1:5" ht="25.5">
      <c r="A96" s="30" t="s">
        <v>42</v>
      </c>
      <c r="E96" s="31" t="s">
        <v>374</v>
      </c>
    </row>
    <row r="97" spans="1:5" ht="12.75">
      <c r="A97" t="s">
        <v>43</v>
      </c>
      <c r="E97" s="29" t="s">
        <v>37</v>
      </c>
    </row>
    <row r="98" spans="1:16" ht="12.75">
      <c r="A98" s="19" t="s">
        <v>35</v>
      </c>
      <c s="23" t="s">
        <v>175</v>
      </c>
      <c s="23" t="s">
        <v>375</v>
      </c>
      <c s="19" t="s">
        <v>37</v>
      </c>
      <c s="24" t="s">
        <v>376</v>
      </c>
      <c s="25" t="s">
        <v>160</v>
      </c>
      <c s="26">
        <v>97.5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377</v>
      </c>
    </row>
    <row r="100" spans="1:5" ht="12.75">
      <c r="A100" s="30" t="s">
        <v>42</v>
      </c>
      <c r="E100" s="31" t="s">
        <v>356</v>
      </c>
    </row>
    <row r="101" spans="1:5" ht="12.75">
      <c r="A101" t="s">
        <v>43</v>
      </c>
      <c r="E101" s="29" t="s">
        <v>37</v>
      </c>
    </row>
    <row r="102" spans="1:16" ht="12.75">
      <c r="A102" s="19" t="s">
        <v>35</v>
      </c>
      <c s="23" t="s">
        <v>180</v>
      </c>
      <c s="23" t="s">
        <v>378</v>
      </c>
      <c s="19" t="s">
        <v>37</v>
      </c>
      <c s="24" t="s">
        <v>379</v>
      </c>
      <c s="25" t="s">
        <v>160</v>
      </c>
      <c s="26">
        <v>97.5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380</v>
      </c>
    </row>
    <row r="104" spans="1:5" ht="12.75">
      <c r="A104" s="30" t="s">
        <v>42</v>
      </c>
      <c r="E104" s="31" t="s">
        <v>356</v>
      </c>
    </row>
    <row r="105" spans="1:5" ht="12.75">
      <c r="A105" t="s">
        <v>43</v>
      </c>
      <c r="E105" s="29" t="s">
        <v>37</v>
      </c>
    </row>
    <row r="106" spans="1:16" ht="12.75">
      <c r="A106" s="19" t="s">
        <v>35</v>
      </c>
      <c s="23" t="s">
        <v>185</v>
      </c>
      <c s="23" t="s">
        <v>381</v>
      </c>
      <c s="19" t="s">
        <v>37</v>
      </c>
      <c s="24" t="s">
        <v>382</v>
      </c>
      <c s="25" t="s">
        <v>160</v>
      </c>
      <c s="26">
        <v>97.5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383</v>
      </c>
    </row>
    <row r="108" spans="1:5" ht="12.75">
      <c r="A108" s="30" t="s">
        <v>42</v>
      </c>
      <c r="E108" s="31" t="s">
        <v>384</v>
      </c>
    </row>
    <row r="109" spans="1:5" ht="12.75">
      <c r="A109" t="s">
        <v>43</v>
      </c>
      <c r="E109" s="29" t="s">
        <v>37</v>
      </c>
    </row>
    <row r="110" spans="1:18" ht="12.75" customHeight="1">
      <c r="A110" s="5" t="s">
        <v>33</v>
      </c>
      <c s="5"/>
      <c s="35" t="s">
        <v>13</v>
      </c>
      <c s="5"/>
      <c s="21" t="s">
        <v>163</v>
      </c>
      <c s="5"/>
      <c s="5"/>
      <c s="5"/>
      <c s="36">
        <f>0+Q110</f>
      </c>
      <c r="O110">
        <f>0+R110</f>
      </c>
      <c r="Q110">
        <f>0+I111+I115+I119</f>
      </c>
      <c>
        <f>0+O111+O115+O119</f>
      </c>
    </row>
    <row r="111" spans="1:16" ht="12.75">
      <c r="A111" s="19" t="s">
        <v>35</v>
      </c>
      <c s="23" t="s">
        <v>191</v>
      </c>
      <c s="23" t="s">
        <v>385</v>
      </c>
      <c s="19" t="s">
        <v>37</v>
      </c>
      <c s="24" t="s">
        <v>386</v>
      </c>
      <c s="25" t="s">
        <v>160</v>
      </c>
      <c s="26">
        <v>75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387</v>
      </c>
    </row>
    <row r="113" spans="1:5" ht="12.75">
      <c r="A113" s="30" t="s">
        <v>42</v>
      </c>
      <c r="E113" s="31" t="s">
        <v>388</v>
      </c>
    </row>
    <row r="114" spans="1:5" ht="12.75">
      <c r="A114" t="s">
        <v>43</v>
      </c>
      <c r="E114" s="29" t="s">
        <v>37</v>
      </c>
    </row>
    <row r="115" spans="1:16" ht="12.75">
      <c r="A115" s="19" t="s">
        <v>35</v>
      </c>
      <c s="23" t="s">
        <v>195</v>
      </c>
      <c s="23" t="s">
        <v>389</v>
      </c>
      <c s="19" t="s">
        <v>37</v>
      </c>
      <c s="24" t="s">
        <v>390</v>
      </c>
      <c s="25" t="s">
        <v>96</v>
      </c>
      <c s="26">
        <v>50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391</v>
      </c>
    </row>
    <row r="117" spans="1:5" ht="12.75">
      <c r="A117" s="30" t="s">
        <v>42</v>
      </c>
      <c r="E117" s="31" t="s">
        <v>392</v>
      </c>
    </row>
    <row r="118" spans="1:5" ht="12.75">
      <c r="A118" t="s">
        <v>43</v>
      </c>
      <c r="E118" s="29" t="s">
        <v>37</v>
      </c>
    </row>
    <row r="119" spans="1:16" ht="12.75">
      <c r="A119" s="19" t="s">
        <v>35</v>
      </c>
      <c s="23" t="s">
        <v>199</v>
      </c>
      <c s="23" t="s">
        <v>165</v>
      </c>
      <c s="19" t="s">
        <v>37</v>
      </c>
      <c s="24" t="s">
        <v>166</v>
      </c>
      <c s="25" t="s">
        <v>160</v>
      </c>
      <c s="26">
        <v>2038.4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51">
      <c r="A120" s="28" t="s">
        <v>40</v>
      </c>
      <c r="E120" s="29" t="s">
        <v>167</v>
      </c>
    </row>
    <row r="121" spans="1:5" ht="25.5">
      <c r="A121" s="30" t="s">
        <v>42</v>
      </c>
      <c r="E121" s="31" t="s">
        <v>393</v>
      </c>
    </row>
    <row r="122" spans="1:5" ht="12.75">
      <c r="A122" t="s">
        <v>43</v>
      </c>
      <c r="E122" s="29" t="s">
        <v>37</v>
      </c>
    </row>
    <row r="123" spans="1:18" ht="12.75" customHeight="1">
      <c r="A123" s="5" t="s">
        <v>33</v>
      </c>
      <c s="5"/>
      <c s="35" t="s">
        <v>12</v>
      </c>
      <c s="5"/>
      <c s="21" t="s">
        <v>311</v>
      </c>
      <c s="5"/>
      <c s="5"/>
      <c s="5"/>
      <c s="36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205</v>
      </c>
      <c s="23" t="s">
        <v>312</v>
      </c>
      <c s="19" t="s">
        <v>37</v>
      </c>
      <c s="24" t="s">
        <v>313</v>
      </c>
      <c s="25" t="s">
        <v>85</v>
      </c>
      <c s="26">
        <v>0.473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38.25">
      <c r="A125" s="28" t="s">
        <v>40</v>
      </c>
      <c r="E125" s="29" t="s">
        <v>394</v>
      </c>
    </row>
    <row r="126" spans="1:5" ht="12.75">
      <c r="A126" s="30" t="s">
        <v>42</v>
      </c>
      <c r="E126" s="31" t="s">
        <v>395</v>
      </c>
    </row>
    <row r="127" spans="1:5" ht="12.75">
      <c r="A127" t="s">
        <v>43</v>
      </c>
      <c r="E127" s="29" t="s">
        <v>37</v>
      </c>
    </row>
    <row r="128" spans="1:18" ht="12.75" customHeight="1">
      <c r="A128" s="5" t="s">
        <v>33</v>
      </c>
      <c s="5"/>
      <c s="35" t="s">
        <v>23</v>
      </c>
      <c s="5"/>
      <c s="21" t="s">
        <v>169</v>
      </c>
      <c s="5"/>
      <c s="5"/>
      <c s="5"/>
      <c s="36">
        <f>0+Q128</f>
      </c>
      <c r="O128">
        <f>0+R128</f>
      </c>
      <c r="Q128">
        <f>0+I129+I133+I137+I141</f>
      </c>
      <c>
        <f>0+O129+O133+O137+O141</f>
      </c>
    </row>
    <row r="129" spans="1:16" ht="12.75">
      <c r="A129" s="19" t="s">
        <v>35</v>
      </c>
      <c s="23" t="s">
        <v>210</v>
      </c>
      <c s="23" t="s">
        <v>171</v>
      </c>
      <c s="19" t="s">
        <v>37</v>
      </c>
      <c s="24" t="s">
        <v>172</v>
      </c>
      <c s="25" t="s">
        <v>85</v>
      </c>
      <c s="26">
        <v>1.575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51">
      <c r="A130" s="28" t="s">
        <v>40</v>
      </c>
      <c r="E130" s="29" t="s">
        <v>396</v>
      </c>
    </row>
    <row r="131" spans="1:5" ht="38.25">
      <c r="A131" s="30" t="s">
        <v>42</v>
      </c>
      <c r="E131" s="31" t="s">
        <v>397</v>
      </c>
    </row>
    <row r="132" spans="1:5" ht="12.75">
      <c r="A132" t="s">
        <v>43</v>
      </c>
      <c r="E132" s="29" t="s">
        <v>37</v>
      </c>
    </row>
    <row r="133" spans="1:16" ht="12.75">
      <c r="A133" s="19" t="s">
        <v>35</v>
      </c>
      <c s="23" t="s">
        <v>215</v>
      </c>
      <c s="23" t="s">
        <v>176</v>
      </c>
      <c s="19" t="s">
        <v>37</v>
      </c>
      <c s="24" t="s">
        <v>177</v>
      </c>
      <c s="25" t="s">
        <v>85</v>
      </c>
      <c s="26">
        <v>1.073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398</v>
      </c>
    </row>
    <row r="135" spans="1:5" ht="12.75">
      <c r="A135" s="30" t="s">
        <v>42</v>
      </c>
      <c r="E135" s="31" t="s">
        <v>399</v>
      </c>
    </row>
    <row r="136" spans="1:5" ht="12.75">
      <c r="A136" t="s">
        <v>43</v>
      </c>
      <c r="E136" s="29" t="s">
        <v>37</v>
      </c>
    </row>
    <row r="137" spans="1:16" ht="12.75">
      <c r="A137" s="19" t="s">
        <v>35</v>
      </c>
      <c s="23" t="s">
        <v>220</v>
      </c>
      <c s="23" t="s">
        <v>181</v>
      </c>
      <c s="19" t="s">
        <v>37</v>
      </c>
      <c s="24" t="s">
        <v>182</v>
      </c>
      <c s="25" t="s">
        <v>85</v>
      </c>
      <c s="26">
        <v>0.715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400</v>
      </c>
    </row>
    <row r="139" spans="1:5" ht="12.75">
      <c r="A139" s="30" t="s">
        <v>42</v>
      </c>
      <c r="E139" s="31" t="s">
        <v>401</v>
      </c>
    </row>
    <row r="140" spans="1:5" ht="12.75">
      <c r="A140" t="s">
        <v>43</v>
      </c>
      <c r="E140" s="29" t="s">
        <v>37</v>
      </c>
    </row>
    <row r="141" spans="1:16" ht="12.75">
      <c r="A141" s="19" t="s">
        <v>35</v>
      </c>
      <c s="23" t="s">
        <v>225</v>
      </c>
      <c s="23" t="s">
        <v>186</v>
      </c>
      <c s="19" t="s">
        <v>37</v>
      </c>
      <c s="24" t="s">
        <v>187</v>
      </c>
      <c s="25" t="s">
        <v>85</v>
      </c>
      <c s="26">
        <v>2.1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51">
      <c r="A142" s="28" t="s">
        <v>40</v>
      </c>
      <c r="E142" s="29" t="s">
        <v>402</v>
      </c>
    </row>
    <row r="143" spans="1:5" ht="38.25">
      <c r="A143" s="30" t="s">
        <v>42</v>
      </c>
      <c r="E143" s="31" t="s">
        <v>403</v>
      </c>
    </row>
    <row r="144" spans="1:5" ht="12.75">
      <c r="A144" t="s">
        <v>43</v>
      </c>
      <c r="E144" s="29" t="s">
        <v>37</v>
      </c>
    </row>
    <row r="145" spans="1:18" ht="12.75" customHeight="1">
      <c r="A145" s="5" t="s">
        <v>33</v>
      </c>
      <c s="5"/>
      <c s="35" t="s">
        <v>25</v>
      </c>
      <c s="5"/>
      <c s="21" t="s">
        <v>190</v>
      </c>
      <c s="5"/>
      <c s="5"/>
      <c s="5"/>
      <c s="36">
        <f>0+Q145</f>
      </c>
      <c r="O145">
        <f>0+R145</f>
      </c>
      <c r="Q145">
        <f>0+I146+I150+I154+I158+I162+I166+I170+I174+I178+I182+I186+I190+I194</f>
      </c>
      <c>
        <f>0+O146+O150+O154+O158+O162+O166+O170+O174+O178+O182+O186+O190+O194</f>
      </c>
    </row>
    <row r="146" spans="1:16" ht="12.75">
      <c r="A146" s="19" t="s">
        <v>35</v>
      </c>
      <c s="23" t="s">
        <v>229</v>
      </c>
      <c s="23" t="s">
        <v>192</v>
      </c>
      <c s="19" t="s">
        <v>19</v>
      </c>
      <c s="24" t="s">
        <v>193</v>
      </c>
      <c s="25" t="s">
        <v>85</v>
      </c>
      <c s="26">
        <v>611.52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51">
      <c r="A147" s="28" t="s">
        <v>40</v>
      </c>
      <c r="E147" s="29" t="s">
        <v>404</v>
      </c>
    </row>
    <row r="148" spans="1:5" ht="25.5">
      <c r="A148" s="30" t="s">
        <v>42</v>
      </c>
      <c r="E148" s="31" t="s">
        <v>405</v>
      </c>
    </row>
    <row r="149" spans="1:5" ht="12.75">
      <c r="A149" t="s">
        <v>43</v>
      </c>
      <c r="E149" s="29" t="s">
        <v>37</v>
      </c>
    </row>
    <row r="150" spans="1:16" ht="12.75">
      <c r="A150" s="19" t="s">
        <v>35</v>
      </c>
      <c s="23" t="s">
        <v>235</v>
      </c>
      <c s="23" t="s">
        <v>192</v>
      </c>
      <c s="19" t="s">
        <v>13</v>
      </c>
      <c s="24" t="s">
        <v>193</v>
      </c>
      <c s="25" t="s">
        <v>85</v>
      </c>
      <c s="26">
        <v>599.29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76.5">
      <c r="A151" s="28" t="s">
        <v>40</v>
      </c>
      <c r="E151" s="29" t="s">
        <v>406</v>
      </c>
    </row>
    <row r="152" spans="1:5" ht="25.5">
      <c r="A152" s="30" t="s">
        <v>42</v>
      </c>
      <c r="E152" s="31" t="s">
        <v>407</v>
      </c>
    </row>
    <row r="153" spans="1:5" ht="51">
      <c r="A153" t="s">
        <v>43</v>
      </c>
      <c r="E153" s="29" t="s">
        <v>198</v>
      </c>
    </row>
    <row r="154" spans="1:16" ht="12.75">
      <c r="A154" s="19" t="s">
        <v>35</v>
      </c>
      <c s="23" t="s">
        <v>239</v>
      </c>
      <c s="23" t="s">
        <v>408</v>
      </c>
      <c s="19" t="s">
        <v>37</v>
      </c>
      <c s="24" t="s">
        <v>409</v>
      </c>
      <c s="25" t="s">
        <v>160</v>
      </c>
      <c s="26">
        <v>75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410</v>
      </c>
    </row>
    <row r="156" spans="1:5" ht="25.5">
      <c r="A156" s="30" t="s">
        <v>42</v>
      </c>
      <c r="E156" s="31" t="s">
        <v>411</v>
      </c>
    </row>
    <row r="157" spans="1:5" ht="12.75">
      <c r="A157" t="s">
        <v>43</v>
      </c>
      <c r="E157" s="29" t="s">
        <v>37</v>
      </c>
    </row>
    <row r="158" spans="1:16" ht="12.75">
      <c r="A158" s="19" t="s">
        <v>35</v>
      </c>
      <c s="23" t="s">
        <v>245</v>
      </c>
      <c s="23" t="s">
        <v>200</v>
      </c>
      <c s="19" t="s">
        <v>37</v>
      </c>
      <c s="24" t="s">
        <v>201</v>
      </c>
      <c s="25" t="s">
        <v>160</v>
      </c>
      <c s="26">
        <v>111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38.25">
      <c r="A159" s="28" t="s">
        <v>40</v>
      </c>
      <c r="E159" s="29" t="s">
        <v>412</v>
      </c>
    </row>
    <row r="160" spans="1:5" ht="165.75">
      <c r="A160" s="30" t="s">
        <v>42</v>
      </c>
      <c r="E160" s="31" t="s">
        <v>413</v>
      </c>
    </row>
    <row r="161" spans="1:5" ht="102">
      <c r="A161" t="s">
        <v>43</v>
      </c>
      <c r="E161" s="29" t="s">
        <v>204</v>
      </c>
    </row>
    <row r="162" spans="1:16" ht="12.75">
      <c r="A162" s="19" t="s">
        <v>35</v>
      </c>
      <c s="23" t="s">
        <v>250</v>
      </c>
      <c s="23" t="s">
        <v>206</v>
      </c>
      <c s="19" t="s">
        <v>37</v>
      </c>
      <c s="24" t="s">
        <v>207</v>
      </c>
      <c s="25" t="s">
        <v>160</v>
      </c>
      <c s="26">
        <v>1274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76.5">
      <c r="A163" s="28" t="s">
        <v>40</v>
      </c>
      <c r="E163" s="29" t="s">
        <v>414</v>
      </c>
    </row>
    <row r="164" spans="1:5" ht="25.5">
      <c r="A164" s="30" t="s">
        <v>42</v>
      </c>
      <c r="E164" s="31" t="s">
        <v>415</v>
      </c>
    </row>
    <row r="165" spans="1:5" ht="12.75">
      <c r="A165" t="s">
        <v>43</v>
      </c>
      <c r="E165" s="29" t="s">
        <v>37</v>
      </c>
    </row>
    <row r="166" spans="1:16" ht="12.75">
      <c r="A166" s="19" t="s">
        <v>35</v>
      </c>
      <c s="23" t="s">
        <v>254</v>
      </c>
      <c s="23" t="s">
        <v>206</v>
      </c>
      <c s="19" t="s">
        <v>19</v>
      </c>
      <c s="24" t="s">
        <v>207</v>
      </c>
      <c s="25" t="s">
        <v>160</v>
      </c>
      <c s="26">
        <v>62.5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38.25">
      <c r="A167" s="28" t="s">
        <v>40</v>
      </c>
      <c r="E167" s="29" t="s">
        <v>416</v>
      </c>
    </row>
    <row r="168" spans="1:5" ht="25.5">
      <c r="A168" s="30" t="s">
        <v>42</v>
      </c>
      <c r="E168" s="31" t="s">
        <v>417</v>
      </c>
    </row>
    <row r="169" spans="1:5" ht="12.75">
      <c r="A169" t="s">
        <v>43</v>
      </c>
      <c r="E169" s="29" t="s">
        <v>37</v>
      </c>
    </row>
    <row r="170" spans="1:16" ht="12.75">
      <c r="A170" s="19" t="s">
        <v>35</v>
      </c>
      <c s="23" t="s">
        <v>258</v>
      </c>
      <c s="23" t="s">
        <v>211</v>
      </c>
      <c s="19" t="s">
        <v>37</v>
      </c>
      <c s="24" t="s">
        <v>212</v>
      </c>
      <c s="25" t="s">
        <v>160</v>
      </c>
      <c s="26">
        <v>8683.705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213</v>
      </c>
    </row>
    <row r="172" spans="1:5" ht="63.75">
      <c r="A172" s="30" t="s">
        <v>42</v>
      </c>
      <c r="E172" s="31" t="s">
        <v>418</v>
      </c>
    </row>
    <row r="173" spans="1:5" ht="12.75">
      <c r="A173" t="s">
        <v>43</v>
      </c>
      <c r="E173" s="29" t="s">
        <v>37</v>
      </c>
    </row>
    <row r="174" spans="1:16" ht="12.75">
      <c r="A174" s="19" t="s">
        <v>35</v>
      </c>
      <c s="23" t="s">
        <v>262</v>
      </c>
      <c s="23" t="s">
        <v>216</v>
      </c>
      <c s="19" t="s">
        <v>37</v>
      </c>
      <c s="24" t="s">
        <v>217</v>
      </c>
      <c s="25" t="s">
        <v>160</v>
      </c>
      <c s="26">
        <v>4115.5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218</v>
      </c>
    </row>
    <row r="176" spans="1:5" ht="140.25">
      <c r="A176" s="30" t="s">
        <v>42</v>
      </c>
      <c r="E176" s="31" t="s">
        <v>419</v>
      </c>
    </row>
    <row r="177" spans="1:5" ht="12.75">
      <c r="A177" t="s">
        <v>43</v>
      </c>
      <c r="E177" s="29" t="s">
        <v>37</v>
      </c>
    </row>
    <row r="178" spans="1:16" ht="12.75">
      <c r="A178" s="19" t="s">
        <v>35</v>
      </c>
      <c s="23" t="s">
        <v>266</v>
      </c>
      <c s="23" t="s">
        <v>221</v>
      </c>
      <c s="19" t="s">
        <v>37</v>
      </c>
      <c s="24" t="s">
        <v>222</v>
      </c>
      <c s="25" t="s">
        <v>160</v>
      </c>
      <c s="26">
        <v>4238.965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223</v>
      </c>
    </row>
    <row r="180" spans="1:5" ht="140.25">
      <c r="A180" s="30" t="s">
        <v>42</v>
      </c>
      <c r="E180" s="31" t="s">
        <v>420</v>
      </c>
    </row>
    <row r="181" spans="1:5" ht="12.75">
      <c r="A181" t="s">
        <v>43</v>
      </c>
      <c r="E181" s="29" t="s">
        <v>37</v>
      </c>
    </row>
    <row r="182" spans="1:16" ht="12.75">
      <c r="A182" s="19" t="s">
        <v>35</v>
      </c>
      <c s="23" t="s">
        <v>270</v>
      </c>
      <c s="23" t="s">
        <v>226</v>
      </c>
      <c s="19" t="s">
        <v>37</v>
      </c>
      <c s="24" t="s">
        <v>227</v>
      </c>
      <c s="25" t="s">
        <v>160</v>
      </c>
      <c s="26">
        <v>1274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63.75">
      <c r="A183" s="28" t="s">
        <v>40</v>
      </c>
      <c r="E183" s="29" t="s">
        <v>421</v>
      </c>
    </row>
    <row r="184" spans="1:5" ht="25.5">
      <c r="A184" s="30" t="s">
        <v>42</v>
      </c>
      <c r="E184" s="31" t="s">
        <v>422</v>
      </c>
    </row>
    <row r="185" spans="1:5" ht="12.75">
      <c r="A185" t="s">
        <v>43</v>
      </c>
      <c r="E185" s="29" t="s">
        <v>37</v>
      </c>
    </row>
    <row r="186" spans="1:16" ht="12.75">
      <c r="A186" s="19" t="s">
        <v>35</v>
      </c>
      <c s="23" t="s">
        <v>275</v>
      </c>
      <c s="23" t="s">
        <v>226</v>
      </c>
      <c s="19" t="s">
        <v>19</v>
      </c>
      <c s="24" t="s">
        <v>227</v>
      </c>
      <c s="25" t="s">
        <v>160</v>
      </c>
      <c s="26">
        <v>62.5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423</v>
      </c>
    </row>
    <row r="188" spans="1:5" ht="25.5">
      <c r="A188" s="30" t="s">
        <v>42</v>
      </c>
      <c r="E188" s="31" t="s">
        <v>417</v>
      </c>
    </row>
    <row r="189" spans="1:5" ht="12.75">
      <c r="A189" t="s">
        <v>43</v>
      </c>
      <c r="E189" s="29" t="s">
        <v>37</v>
      </c>
    </row>
    <row r="190" spans="1:16" ht="12.75">
      <c r="A190" s="19" t="s">
        <v>35</v>
      </c>
      <c s="23" t="s">
        <v>279</v>
      </c>
      <c s="23" t="s">
        <v>424</v>
      </c>
      <c s="19" t="s">
        <v>37</v>
      </c>
      <c s="24" t="s">
        <v>425</v>
      </c>
      <c s="25" t="s">
        <v>160</v>
      </c>
      <c s="26">
        <v>30.15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38.25">
      <c r="A191" s="28" t="s">
        <v>40</v>
      </c>
      <c r="E191" s="29" t="s">
        <v>426</v>
      </c>
    </row>
    <row r="192" spans="1:5" ht="76.5">
      <c r="A192" s="30" t="s">
        <v>42</v>
      </c>
      <c r="E192" s="31" t="s">
        <v>427</v>
      </c>
    </row>
    <row r="193" spans="1:5" ht="12.75">
      <c r="A193" t="s">
        <v>43</v>
      </c>
      <c r="E193" s="29" t="s">
        <v>37</v>
      </c>
    </row>
    <row r="194" spans="1:16" ht="12.75">
      <c r="A194" s="19" t="s">
        <v>35</v>
      </c>
      <c s="23" t="s">
        <v>284</v>
      </c>
      <c s="23" t="s">
        <v>428</v>
      </c>
      <c s="19" t="s">
        <v>37</v>
      </c>
      <c s="24" t="s">
        <v>429</v>
      </c>
      <c s="25" t="s">
        <v>96</v>
      </c>
      <c s="26">
        <v>96.5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232</v>
      </c>
    </row>
    <row r="196" spans="1:5" ht="140.25">
      <c r="A196" s="30" t="s">
        <v>42</v>
      </c>
      <c r="E196" s="31" t="s">
        <v>354</v>
      </c>
    </row>
    <row r="197" spans="1:5" ht="12.75">
      <c r="A197" t="s">
        <v>43</v>
      </c>
      <c r="E197" s="29" t="s">
        <v>37</v>
      </c>
    </row>
    <row r="198" spans="1:18" ht="12.75" customHeight="1">
      <c r="A198" s="5" t="s">
        <v>33</v>
      </c>
      <c s="5"/>
      <c s="35" t="s">
        <v>65</v>
      </c>
      <c s="5"/>
      <c s="21" t="s">
        <v>234</v>
      </c>
      <c s="5"/>
      <c s="5"/>
      <c s="5"/>
      <c s="36">
        <f>0+Q198</f>
      </c>
      <c r="O198">
        <f>0+R198</f>
      </c>
      <c r="Q198">
        <f>0+I199+I203+I207+I211+I215</f>
      </c>
      <c>
        <f>0+O199+O203+O207+O211+O215</f>
      </c>
    </row>
    <row r="199" spans="1:16" ht="12.75">
      <c r="A199" s="19" t="s">
        <v>35</v>
      </c>
      <c s="23" t="s">
        <v>289</v>
      </c>
      <c s="23" t="s">
        <v>430</v>
      </c>
      <c s="19" t="s">
        <v>37</v>
      </c>
      <c s="24" t="s">
        <v>431</v>
      </c>
      <c s="25" t="s">
        <v>96</v>
      </c>
      <c s="26">
        <v>23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51">
      <c r="A200" s="28" t="s">
        <v>40</v>
      </c>
      <c r="E200" s="29" t="s">
        <v>432</v>
      </c>
    </row>
    <row r="201" spans="1:5" ht="63.75">
      <c r="A201" s="30" t="s">
        <v>42</v>
      </c>
      <c r="E201" s="31" t="s">
        <v>433</v>
      </c>
    </row>
    <row r="202" spans="1:5" ht="12.75">
      <c r="A202" t="s">
        <v>43</v>
      </c>
      <c r="E202" s="29" t="s">
        <v>37</v>
      </c>
    </row>
    <row r="203" spans="1:16" ht="12.75">
      <c r="A203" s="19" t="s">
        <v>35</v>
      </c>
      <c s="23" t="s">
        <v>294</v>
      </c>
      <c s="23" t="s">
        <v>434</v>
      </c>
      <c s="19" t="s">
        <v>37</v>
      </c>
      <c s="24" t="s">
        <v>435</v>
      </c>
      <c s="25" t="s">
        <v>62</v>
      </c>
      <c s="26">
        <v>2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38.25">
      <c r="A204" s="28" t="s">
        <v>40</v>
      </c>
      <c r="E204" s="29" t="s">
        <v>436</v>
      </c>
    </row>
    <row r="205" spans="1:5" ht="12.75">
      <c r="A205" s="30" t="s">
        <v>42</v>
      </c>
      <c r="E205" s="31" t="s">
        <v>37</v>
      </c>
    </row>
    <row r="206" spans="1:5" ht="12.75">
      <c r="A206" t="s">
        <v>43</v>
      </c>
      <c r="E206" s="29" t="s">
        <v>37</v>
      </c>
    </row>
    <row r="207" spans="1:16" ht="12.75">
      <c r="A207" s="19" t="s">
        <v>35</v>
      </c>
      <c s="23" t="s">
        <v>437</v>
      </c>
      <c s="23" t="s">
        <v>438</v>
      </c>
      <c s="19" t="s">
        <v>37</v>
      </c>
      <c s="24" t="s">
        <v>439</v>
      </c>
      <c s="25" t="s">
        <v>62</v>
      </c>
      <c s="26">
        <v>5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38.25">
      <c r="A208" s="28" t="s">
        <v>40</v>
      </c>
      <c r="E208" s="29" t="s">
        <v>440</v>
      </c>
    </row>
    <row r="209" spans="1:5" ht="12.75">
      <c r="A209" s="30" t="s">
        <v>42</v>
      </c>
      <c r="E209" s="31" t="s">
        <v>37</v>
      </c>
    </row>
    <row r="210" spans="1:5" ht="12.75">
      <c r="A210" t="s">
        <v>43</v>
      </c>
      <c r="E210" s="29" t="s">
        <v>37</v>
      </c>
    </row>
    <row r="211" spans="1:16" ht="12.75">
      <c r="A211" s="19" t="s">
        <v>35</v>
      </c>
      <c s="23" t="s">
        <v>441</v>
      </c>
      <c s="23" t="s">
        <v>236</v>
      </c>
      <c s="19" t="s">
        <v>37</v>
      </c>
      <c s="24" t="s">
        <v>237</v>
      </c>
      <c s="25" t="s">
        <v>62</v>
      </c>
      <c s="26">
        <v>1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442</v>
      </c>
    </row>
    <row r="213" spans="1:5" ht="12.75">
      <c r="A213" s="30" t="s">
        <v>42</v>
      </c>
      <c r="E213" s="31" t="s">
        <v>37</v>
      </c>
    </row>
    <row r="214" spans="1:5" ht="12.75">
      <c r="A214" t="s">
        <v>43</v>
      </c>
      <c r="E214" s="29" t="s">
        <v>37</v>
      </c>
    </row>
    <row r="215" spans="1:16" ht="12.75">
      <c r="A215" s="19" t="s">
        <v>35</v>
      </c>
      <c s="23" t="s">
        <v>443</v>
      </c>
      <c s="23" t="s">
        <v>240</v>
      </c>
      <c s="19" t="s">
        <v>37</v>
      </c>
      <c s="24" t="s">
        <v>241</v>
      </c>
      <c s="25" t="s">
        <v>85</v>
      </c>
      <c s="26">
        <v>1.105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38.25">
      <c r="A216" s="28" t="s">
        <v>40</v>
      </c>
      <c r="E216" s="29" t="s">
        <v>444</v>
      </c>
    </row>
    <row r="217" spans="1:5" ht="12.75">
      <c r="A217" s="30" t="s">
        <v>42</v>
      </c>
      <c r="E217" s="31" t="s">
        <v>445</v>
      </c>
    </row>
    <row r="218" spans="1:5" ht="12.75">
      <c r="A218" t="s">
        <v>43</v>
      </c>
      <c r="E218" s="29" t="s">
        <v>37</v>
      </c>
    </row>
    <row r="219" spans="1:18" ht="12.75" customHeight="1">
      <c r="A219" s="5" t="s">
        <v>33</v>
      </c>
      <c s="5"/>
      <c s="35" t="s">
        <v>30</v>
      </c>
      <c s="5"/>
      <c s="21" t="s">
        <v>244</v>
      </c>
      <c s="5"/>
      <c s="5"/>
      <c s="5"/>
      <c s="36">
        <f>0+Q219</f>
      </c>
      <c r="O219">
        <f>0+R219</f>
      </c>
      <c r="Q219">
        <f>0+I220+I224+I228+I232+I236+I240+I244+I248+I252+I256+I260+I264+I268+I272+I276+I280</f>
      </c>
      <c>
        <f>0+O220+O224+O228+O232+O236+O240+O244+O248+O252+O256+O260+O264+O268+O272+O276+O280</f>
      </c>
    </row>
    <row r="220" spans="1:16" ht="12.75">
      <c r="A220" s="19" t="s">
        <v>35</v>
      </c>
      <c s="23" t="s">
        <v>446</v>
      </c>
      <c s="23" t="s">
        <v>447</v>
      </c>
      <c s="19" t="s">
        <v>37</v>
      </c>
      <c s="24" t="s">
        <v>448</v>
      </c>
      <c s="25" t="s">
        <v>96</v>
      </c>
      <c s="26">
        <v>2.5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38.25">
      <c r="A221" s="28" t="s">
        <v>40</v>
      </c>
      <c r="E221" s="29" t="s">
        <v>449</v>
      </c>
    </row>
    <row r="222" spans="1:5" ht="12.75">
      <c r="A222" s="30" t="s">
        <v>42</v>
      </c>
      <c r="E222" s="31" t="s">
        <v>37</v>
      </c>
    </row>
    <row r="223" spans="1:5" ht="12.75">
      <c r="A223" t="s">
        <v>43</v>
      </c>
      <c r="E223" s="29" t="s">
        <v>37</v>
      </c>
    </row>
    <row r="224" spans="1:16" ht="25.5">
      <c r="A224" s="19" t="s">
        <v>35</v>
      </c>
      <c s="23" t="s">
        <v>450</v>
      </c>
      <c s="23" t="s">
        <v>255</v>
      </c>
      <c s="19" t="s">
        <v>37</v>
      </c>
      <c s="24" t="s">
        <v>256</v>
      </c>
      <c s="25" t="s">
        <v>62</v>
      </c>
      <c s="26">
        <v>8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38.25">
      <c r="A225" s="28" t="s">
        <v>40</v>
      </c>
      <c r="E225" s="29" t="s">
        <v>451</v>
      </c>
    </row>
    <row r="226" spans="1:5" ht="12.75">
      <c r="A226" s="30" t="s">
        <v>42</v>
      </c>
      <c r="E226" s="31" t="s">
        <v>37</v>
      </c>
    </row>
    <row r="227" spans="1:5" ht="12.75">
      <c r="A227" t="s">
        <v>43</v>
      </c>
      <c r="E227" s="29" t="s">
        <v>37</v>
      </c>
    </row>
    <row r="228" spans="1:16" ht="12.75">
      <c r="A228" s="19" t="s">
        <v>35</v>
      </c>
      <c s="23" t="s">
        <v>452</v>
      </c>
      <c s="23" t="s">
        <v>259</v>
      </c>
      <c s="19" t="s">
        <v>37</v>
      </c>
      <c s="24" t="s">
        <v>260</v>
      </c>
      <c s="25" t="s">
        <v>62</v>
      </c>
      <c s="26">
        <v>8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38.25">
      <c r="A229" s="28" t="s">
        <v>40</v>
      </c>
      <c r="E229" s="29" t="s">
        <v>453</v>
      </c>
    </row>
    <row r="230" spans="1:5" ht="12.75">
      <c r="A230" s="30" t="s">
        <v>42</v>
      </c>
      <c r="E230" s="31" t="s">
        <v>37</v>
      </c>
    </row>
    <row r="231" spans="1:5" ht="12.75">
      <c r="A231" t="s">
        <v>43</v>
      </c>
      <c r="E231" s="29" t="s">
        <v>37</v>
      </c>
    </row>
    <row r="232" spans="1:16" ht="25.5">
      <c r="A232" s="19" t="s">
        <v>35</v>
      </c>
      <c s="23" t="s">
        <v>454</v>
      </c>
      <c s="23" t="s">
        <v>263</v>
      </c>
      <c s="19" t="s">
        <v>37</v>
      </c>
      <c s="24" t="s">
        <v>264</v>
      </c>
      <c s="25" t="s">
        <v>62</v>
      </c>
      <c s="26">
        <v>8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25.5">
      <c r="A233" s="28" t="s">
        <v>40</v>
      </c>
      <c r="E233" s="29" t="s">
        <v>265</v>
      </c>
    </row>
    <row r="234" spans="1:5" ht="12.75">
      <c r="A234" s="30" t="s">
        <v>42</v>
      </c>
      <c r="E234" s="31" t="s">
        <v>37</v>
      </c>
    </row>
    <row r="235" spans="1:5" ht="12.75">
      <c r="A235" t="s">
        <v>43</v>
      </c>
      <c r="E235" s="29" t="s">
        <v>37</v>
      </c>
    </row>
    <row r="236" spans="1:16" ht="12.75">
      <c r="A236" s="19" t="s">
        <v>35</v>
      </c>
      <c s="23" t="s">
        <v>455</v>
      </c>
      <c s="23" t="s">
        <v>267</v>
      </c>
      <c s="19" t="s">
        <v>37</v>
      </c>
      <c s="24" t="s">
        <v>268</v>
      </c>
      <c s="25" t="s">
        <v>62</v>
      </c>
      <c s="26">
        <v>8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269</v>
      </c>
    </row>
    <row r="238" spans="1:5" ht="12.75">
      <c r="A238" s="30" t="s">
        <v>42</v>
      </c>
      <c r="E238" s="31" t="s">
        <v>37</v>
      </c>
    </row>
    <row r="239" spans="1:5" ht="12.75">
      <c r="A239" t="s">
        <v>43</v>
      </c>
      <c r="E239" s="29" t="s">
        <v>37</v>
      </c>
    </row>
    <row r="240" spans="1:16" ht="25.5">
      <c r="A240" s="19" t="s">
        <v>35</v>
      </c>
      <c s="23" t="s">
        <v>456</v>
      </c>
      <c s="23" t="s">
        <v>271</v>
      </c>
      <c s="19" t="s">
        <v>37</v>
      </c>
      <c s="24" t="s">
        <v>272</v>
      </c>
      <c s="25" t="s">
        <v>160</v>
      </c>
      <c s="26">
        <v>292.5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25.5">
      <c r="A241" s="28" t="s">
        <v>40</v>
      </c>
      <c r="E241" s="29" t="s">
        <v>273</v>
      </c>
    </row>
    <row r="242" spans="1:5" ht="25.5">
      <c r="A242" s="30" t="s">
        <v>42</v>
      </c>
      <c r="E242" s="31" t="s">
        <v>457</v>
      </c>
    </row>
    <row r="243" spans="1:5" ht="38.25">
      <c r="A243" t="s">
        <v>43</v>
      </c>
      <c r="E243" s="29" t="s">
        <v>458</v>
      </c>
    </row>
    <row r="244" spans="1:16" ht="25.5">
      <c r="A244" s="19" t="s">
        <v>35</v>
      </c>
      <c s="23" t="s">
        <v>459</v>
      </c>
      <c s="23" t="s">
        <v>276</v>
      </c>
      <c s="19" t="s">
        <v>37</v>
      </c>
      <c s="24" t="s">
        <v>277</v>
      </c>
      <c s="25" t="s">
        <v>160</v>
      </c>
      <c s="26">
        <v>292.5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278</v>
      </c>
    </row>
    <row r="246" spans="1:5" ht="25.5">
      <c r="A246" s="30" t="s">
        <v>42</v>
      </c>
      <c r="E246" s="31" t="s">
        <v>457</v>
      </c>
    </row>
    <row r="247" spans="1:5" ht="38.25">
      <c r="A247" t="s">
        <v>43</v>
      </c>
      <c r="E247" s="29" t="s">
        <v>458</v>
      </c>
    </row>
    <row r="248" spans="1:16" ht="12.75">
      <c r="A248" s="19" t="s">
        <v>35</v>
      </c>
      <c s="23" t="s">
        <v>460</v>
      </c>
      <c s="23" t="s">
        <v>461</v>
      </c>
      <c s="19" t="s">
        <v>37</v>
      </c>
      <c s="24" t="s">
        <v>462</v>
      </c>
      <c s="25" t="s">
        <v>96</v>
      </c>
      <c s="26">
        <v>70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38.25">
      <c r="A249" s="28" t="s">
        <v>40</v>
      </c>
      <c r="E249" s="29" t="s">
        <v>463</v>
      </c>
    </row>
    <row r="250" spans="1:5" ht="12.75">
      <c r="A250" s="30" t="s">
        <v>42</v>
      </c>
      <c r="E250" s="31" t="s">
        <v>464</v>
      </c>
    </row>
    <row r="251" spans="1:5" ht="12.75">
      <c r="A251" t="s">
        <v>43</v>
      </c>
      <c r="E251" s="29" t="s">
        <v>37</v>
      </c>
    </row>
    <row r="252" spans="1:16" ht="12.75">
      <c r="A252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62</v>
      </c>
      <c s="26">
        <v>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37</v>
      </c>
    </row>
    <row r="254" spans="1:5" ht="25.5">
      <c r="A254" s="30" t="s">
        <v>42</v>
      </c>
      <c r="E254" s="31" t="s">
        <v>468</v>
      </c>
    </row>
    <row r="255" spans="1:5" ht="409.5">
      <c r="A255" t="s">
        <v>43</v>
      </c>
      <c r="E255" s="29" t="s">
        <v>329</v>
      </c>
    </row>
    <row r="256" spans="1:16" ht="12.75">
      <c r="A256" s="19" t="s">
        <v>35</v>
      </c>
      <c s="23" t="s">
        <v>469</v>
      </c>
      <c s="23" t="s">
        <v>280</v>
      </c>
      <c s="19" t="s">
        <v>37</v>
      </c>
      <c s="24" t="s">
        <v>281</v>
      </c>
      <c s="25" t="s">
        <v>96</v>
      </c>
      <c s="26">
        <v>6.5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470</v>
      </c>
    </row>
    <row r="258" spans="1:5" ht="12.75">
      <c r="A258" s="30" t="s">
        <v>42</v>
      </c>
      <c r="E258" s="31" t="s">
        <v>471</v>
      </c>
    </row>
    <row r="259" spans="1:5" ht="12.75">
      <c r="A259" t="s">
        <v>43</v>
      </c>
      <c r="E259" s="29" t="s">
        <v>37</v>
      </c>
    </row>
    <row r="260" spans="1:16" ht="12.75">
      <c r="A260" s="19" t="s">
        <v>35</v>
      </c>
      <c s="23" t="s">
        <v>472</v>
      </c>
      <c s="23" t="s">
        <v>473</v>
      </c>
      <c s="19" t="s">
        <v>37</v>
      </c>
      <c s="24" t="s">
        <v>474</v>
      </c>
      <c s="25" t="s">
        <v>96</v>
      </c>
      <c s="26">
        <v>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475</v>
      </c>
    </row>
    <row r="262" spans="1:5" ht="12.75">
      <c r="A262" s="30" t="s">
        <v>42</v>
      </c>
      <c r="E262" s="31" t="s">
        <v>37</v>
      </c>
    </row>
    <row r="263" spans="1:5" ht="12.75">
      <c r="A263" t="s">
        <v>43</v>
      </c>
      <c r="E263" s="29" t="s">
        <v>37</v>
      </c>
    </row>
    <row r="264" spans="1:16" ht="12.75">
      <c r="A264" s="19" t="s">
        <v>35</v>
      </c>
      <c s="23" t="s">
        <v>476</v>
      </c>
      <c s="23" t="s">
        <v>477</v>
      </c>
      <c s="19" t="s">
        <v>37</v>
      </c>
      <c s="24" t="s">
        <v>478</v>
      </c>
      <c s="25" t="s">
        <v>160</v>
      </c>
      <c s="26">
        <v>12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40</v>
      </c>
      <c r="E265" s="29" t="s">
        <v>479</v>
      </c>
    </row>
    <row r="266" spans="1:5" ht="25.5">
      <c r="A266" s="30" t="s">
        <v>42</v>
      </c>
      <c r="E266" s="31" t="s">
        <v>480</v>
      </c>
    </row>
    <row r="267" spans="1:5" ht="12.75">
      <c r="A267" t="s">
        <v>43</v>
      </c>
      <c r="E267" s="29" t="s">
        <v>37</v>
      </c>
    </row>
    <row r="268" spans="1:16" ht="12.75">
      <c r="A268" s="19" t="s">
        <v>35</v>
      </c>
      <c s="23" t="s">
        <v>481</v>
      </c>
      <c s="23" t="s">
        <v>290</v>
      </c>
      <c s="19" t="s">
        <v>37</v>
      </c>
      <c s="24" t="s">
        <v>291</v>
      </c>
      <c s="25" t="s">
        <v>160</v>
      </c>
      <c s="26">
        <v>3803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292</v>
      </c>
    </row>
    <row r="270" spans="1:5" ht="12.75">
      <c r="A270" s="30" t="s">
        <v>42</v>
      </c>
      <c r="E270" s="31" t="s">
        <v>482</v>
      </c>
    </row>
    <row r="271" spans="1:5" ht="12.75">
      <c r="A271" t="s">
        <v>43</v>
      </c>
      <c r="E271" s="29" t="s">
        <v>37</v>
      </c>
    </row>
    <row r="272" spans="1:16" ht="12.75">
      <c r="A272" s="19" t="s">
        <v>35</v>
      </c>
      <c s="23" t="s">
        <v>483</v>
      </c>
      <c s="23" t="s">
        <v>295</v>
      </c>
      <c s="19" t="s">
        <v>37</v>
      </c>
      <c s="24" t="s">
        <v>296</v>
      </c>
      <c s="25" t="s">
        <v>96</v>
      </c>
      <c s="26">
        <v>6.5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51">
      <c r="A273" s="28" t="s">
        <v>40</v>
      </c>
      <c r="E273" s="29" t="s">
        <v>484</v>
      </c>
    </row>
    <row r="274" spans="1:5" ht="12.75">
      <c r="A274" s="30" t="s">
        <v>42</v>
      </c>
      <c r="E274" s="31" t="s">
        <v>471</v>
      </c>
    </row>
    <row r="275" spans="1:5" ht="12.75">
      <c r="A275" t="s">
        <v>43</v>
      </c>
      <c r="E275" s="29" t="s">
        <v>37</v>
      </c>
    </row>
    <row r="276" spans="1:16" ht="12.75">
      <c r="A276" s="19" t="s">
        <v>35</v>
      </c>
      <c s="23" t="s">
        <v>485</v>
      </c>
      <c s="23" t="s">
        <v>486</v>
      </c>
      <c s="19" t="s">
        <v>37</v>
      </c>
      <c s="24" t="s">
        <v>487</v>
      </c>
      <c s="25" t="s">
        <v>62</v>
      </c>
      <c s="26">
        <v>2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38.25">
      <c r="A277" s="28" t="s">
        <v>40</v>
      </c>
      <c r="E277" s="29" t="s">
        <v>488</v>
      </c>
    </row>
    <row r="278" spans="1:5" ht="12.75">
      <c r="A278" s="30" t="s">
        <v>42</v>
      </c>
      <c r="E278" s="31" t="s">
        <v>37</v>
      </c>
    </row>
    <row r="279" spans="1:5" ht="12.75">
      <c r="A279" t="s">
        <v>43</v>
      </c>
      <c r="E279" s="29" t="s">
        <v>37</v>
      </c>
    </row>
    <row r="280" spans="1:16" ht="12.75">
      <c r="A280" s="19" t="s">
        <v>35</v>
      </c>
      <c s="23" t="s">
        <v>489</v>
      </c>
      <c s="23" t="s">
        <v>490</v>
      </c>
      <c s="19" t="s">
        <v>37</v>
      </c>
      <c s="24" t="s">
        <v>491</v>
      </c>
      <c s="25" t="s">
        <v>62</v>
      </c>
      <c s="26">
        <v>2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38.25">
      <c r="A281" s="28" t="s">
        <v>40</v>
      </c>
      <c r="E281" s="29" t="s">
        <v>492</v>
      </c>
    </row>
    <row r="282" spans="1:5" ht="12.75">
      <c r="A282" s="30" t="s">
        <v>42</v>
      </c>
      <c r="E282" s="31" t="s">
        <v>37</v>
      </c>
    </row>
    <row r="283" spans="1:5" ht="12.75">
      <c r="A283" t="s">
        <v>43</v>
      </c>
      <c r="E28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493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493</v>
      </c>
      <c s="5"/>
      <c s="14" t="s">
        <v>494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244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19" t="s">
        <v>35</v>
      </c>
      <c s="23" t="s">
        <v>19</v>
      </c>
      <c s="23" t="s">
        <v>495</v>
      </c>
      <c s="19" t="s">
        <v>496</v>
      </c>
      <c s="24" t="s">
        <v>497</v>
      </c>
      <c s="25" t="s">
        <v>62</v>
      </c>
      <c s="26">
        <v>58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7.5">
      <c r="A10" s="28" t="s">
        <v>40</v>
      </c>
      <c r="E10" s="29" t="s">
        <v>498</v>
      </c>
    </row>
    <row r="11" spans="1:5" ht="12.75">
      <c r="A11" s="30" t="s">
        <v>42</v>
      </c>
      <c r="E11" s="31" t="s">
        <v>37</v>
      </c>
    </row>
    <row r="12" spans="1:5" ht="63.75">
      <c r="A12" t="s">
        <v>43</v>
      </c>
      <c r="E12" s="29" t="s">
        <v>499</v>
      </c>
    </row>
    <row r="13" spans="1:16" ht="12.75">
      <c r="A13" s="19" t="s">
        <v>35</v>
      </c>
      <c s="23" t="s">
        <v>13</v>
      </c>
      <c s="23" t="s">
        <v>500</v>
      </c>
      <c s="19" t="s">
        <v>37</v>
      </c>
      <c s="24" t="s">
        <v>501</v>
      </c>
      <c s="25" t="s">
        <v>62</v>
      </c>
      <c s="26">
        <v>58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02">
      <c r="A14" s="28" t="s">
        <v>40</v>
      </c>
      <c r="E14" s="29" t="s">
        <v>502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37</v>
      </c>
    </row>
    <row r="17" spans="1:16" ht="12.75">
      <c r="A17" s="19" t="s">
        <v>35</v>
      </c>
      <c s="23" t="s">
        <v>12</v>
      </c>
      <c s="23" t="s">
        <v>503</v>
      </c>
      <c s="19" t="s">
        <v>496</v>
      </c>
      <c s="24" t="s">
        <v>504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505</v>
      </c>
    </row>
    <row r="19" spans="1:5" ht="12.75">
      <c r="A19" s="30" t="s">
        <v>42</v>
      </c>
      <c r="E19" s="31" t="s">
        <v>506</v>
      </c>
    </row>
    <row r="20" spans="1:5" ht="25.5">
      <c r="A20" t="s">
        <v>43</v>
      </c>
      <c r="E20" s="29" t="s">
        <v>507</v>
      </c>
    </row>
    <row r="21" spans="1:16" ht="25.5">
      <c r="A21" s="19" t="s">
        <v>35</v>
      </c>
      <c s="23" t="s">
        <v>23</v>
      </c>
      <c s="23" t="s">
        <v>508</v>
      </c>
      <c s="19" t="s">
        <v>496</v>
      </c>
      <c s="24" t="s">
        <v>509</v>
      </c>
      <c s="25" t="s">
        <v>62</v>
      </c>
      <c s="26">
        <v>14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89.25">
      <c r="A22" s="28" t="s">
        <v>40</v>
      </c>
      <c r="E22" s="29" t="s">
        <v>510</v>
      </c>
    </row>
    <row r="23" spans="1:5" ht="12.75">
      <c r="A23" s="30" t="s">
        <v>42</v>
      </c>
      <c r="E23" s="31" t="s">
        <v>37</v>
      </c>
    </row>
    <row r="24" spans="1:5" ht="63.75">
      <c r="A24" t="s">
        <v>43</v>
      </c>
      <c r="E24" s="29" t="s">
        <v>499</v>
      </c>
    </row>
    <row r="25" spans="1:16" ht="12.75">
      <c r="A25" s="19" t="s">
        <v>35</v>
      </c>
      <c s="23" t="s">
        <v>25</v>
      </c>
      <c s="23" t="s">
        <v>511</v>
      </c>
      <c s="19" t="s">
        <v>37</v>
      </c>
      <c s="24" t="s">
        <v>512</v>
      </c>
      <c s="25" t="s">
        <v>62</v>
      </c>
      <c s="26">
        <v>14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513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27</v>
      </c>
      <c s="23" t="s">
        <v>514</v>
      </c>
      <c s="19" t="s">
        <v>496</v>
      </c>
      <c s="24" t="s">
        <v>515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505</v>
      </c>
    </row>
    <row r="31" spans="1:5" ht="12.75">
      <c r="A31" s="30" t="s">
        <v>42</v>
      </c>
      <c r="E31" s="31" t="s">
        <v>506</v>
      </c>
    </row>
    <row r="32" spans="1:5" ht="25.5">
      <c r="A32" t="s">
        <v>43</v>
      </c>
      <c r="E32" s="29" t="s">
        <v>507</v>
      </c>
    </row>
    <row r="33" spans="1:16" ht="12.75">
      <c r="A33" s="19" t="s">
        <v>35</v>
      </c>
      <c s="23" t="s">
        <v>59</v>
      </c>
      <c s="23" t="s">
        <v>516</v>
      </c>
      <c s="19" t="s">
        <v>496</v>
      </c>
      <c s="24" t="s">
        <v>517</v>
      </c>
      <c s="25" t="s">
        <v>62</v>
      </c>
      <c s="26">
        <v>6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89.25">
      <c r="A34" s="28" t="s">
        <v>40</v>
      </c>
      <c r="E34" s="29" t="s">
        <v>518</v>
      </c>
    </row>
    <row r="35" spans="1:5" ht="12.75">
      <c r="A35" s="30" t="s">
        <v>42</v>
      </c>
      <c r="E35" s="31" t="s">
        <v>37</v>
      </c>
    </row>
    <row r="36" spans="1:5" ht="76.5">
      <c r="A36" t="s">
        <v>43</v>
      </c>
      <c r="E36" s="29" t="s">
        <v>519</v>
      </c>
    </row>
    <row r="37" spans="1:16" ht="12.75">
      <c r="A37" s="19" t="s">
        <v>35</v>
      </c>
      <c s="23" t="s">
        <v>65</v>
      </c>
      <c s="23" t="s">
        <v>520</v>
      </c>
      <c s="19" t="s">
        <v>37</v>
      </c>
      <c s="24" t="s">
        <v>521</v>
      </c>
      <c s="25" t="s">
        <v>62</v>
      </c>
      <c s="26">
        <v>6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522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30</v>
      </c>
      <c s="23" t="s">
        <v>523</v>
      </c>
      <c s="19" t="s">
        <v>496</v>
      </c>
      <c s="24" t="s">
        <v>524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505</v>
      </c>
    </row>
    <row r="43" spans="1:5" ht="12.75">
      <c r="A43" s="30" t="s">
        <v>42</v>
      </c>
      <c r="E43" s="31" t="s">
        <v>506</v>
      </c>
    </row>
    <row r="44" spans="1:5" ht="25.5">
      <c r="A44" t="s">
        <v>43</v>
      </c>
      <c r="E44" s="29" t="s">
        <v>525</v>
      </c>
    </row>
    <row r="45" spans="1:16" ht="12.75">
      <c r="A45" s="19" t="s">
        <v>35</v>
      </c>
      <c s="23" t="s">
        <v>32</v>
      </c>
      <c s="23" t="s">
        <v>526</v>
      </c>
      <c s="19" t="s">
        <v>496</v>
      </c>
      <c s="24" t="s">
        <v>527</v>
      </c>
      <c s="25" t="s">
        <v>62</v>
      </c>
      <c s="26">
        <v>6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14.75">
      <c r="A46" s="28" t="s">
        <v>40</v>
      </c>
      <c r="E46" s="29" t="s">
        <v>528</v>
      </c>
    </row>
    <row r="47" spans="1:5" ht="12.75">
      <c r="A47" s="30" t="s">
        <v>42</v>
      </c>
      <c r="E47" s="31" t="s">
        <v>37</v>
      </c>
    </row>
    <row r="48" spans="1:5" ht="63.75">
      <c r="A48" t="s">
        <v>43</v>
      </c>
      <c r="E48" s="29" t="s">
        <v>529</v>
      </c>
    </row>
    <row r="49" spans="1:16" ht="12.75">
      <c r="A49" s="19" t="s">
        <v>35</v>
      </c>
      <c s="23" t="s">
        <v>113</v>
      </c>
      <c s="23" t="s">
        <v>530</v>
      </c>
      <c s="19" t="s">
        <v>37</v>
      </c>
      <c s="24" t="s">
        <v>531</v>
      </c>
      <c s="25" t="s">
        <v>62</v>
      </c>
      <c s="26">
        <v>6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63.75">
      <c r="A50" s="28" t="s">
        <v>40</v>
      </c>
      <c r="E50" s="29" t="s">
        <v>532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37</v>
      </c>
    </row>
    <row r="53" spans="1:16" ht="12.75">
      <c r="A53" s="19" t="s">
        <v>35</v>
      </c>
      <c s="23" t="s">
        <v>118</v>
      </c>
      <c s="23" t="s">
        <v>533</v>
      </c>
      <c s="19" t="s">
        <v>496</v>
      </c>
      <c s="24" t="s">
        <v>534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63.75">
      <c r="A54" s="28" t="s">
        <v>40</v>
      </c>
      <c r="E54" s="29" t="s">
        <v>505</v>
      </c>
    </row>
    <row r="55" spans="1:5" ht="12.75">
      <c r="A55" s="30" t="s">
        <v>42</v>
      </c>
      <c r="E55" s="31" t="s">
        <v>506</v>
      </c>
    </row>
    <row r="56" spans="1:5" ht="25.5">
      <c r="A56" t="s">
        <v>43</v>
      </c>
      <c r="E56" s="29" t="s">
        <v>525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